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lculation" sheetId="1" r:id="rId4"/>
    <sheet name="pesimistic prognosis, IDSS" sheetId="2" r:id="rId5"/>
    <sheet name="IMO IDP Data" sheetId="3" r:id="rId6"/>
    <sheet name="Migration calculation" sheetId="4" r:id="rId7"/>
    <sheet name="Who are abroad" sheetId="5" r:id="rId8"/>
    <sheet name="Disability" sheetId="6" r:id="rId9"/>
    <sheet name="care" sheetId="7" r:id="rId10"/>
    <sheet name="students" sheetId="8" r:id="rId11"/>
    <sheet name="science" sheetId="9" r:id="rId12"/>
    <sheet name="prisons" sheetId="10" r:id="rId13"/>
    <sheet name="occupied population" sheetId="11" r:id="rId14"/>
    <sheet name="oblast demographies" sheetId="12" r:id="rId15"/>
    <sheet name="Eurostat, TP males" sheetId="13" r:id="rId16"/>
    <sheet name="Eurostat, TP females" sheetId="14" r:id="rId17"/>
    <sheet name="Eurostat, TP total" sheetId="15" r:id="rId18"/>
    <sheet name="Eurostat children" sheetId="16" r:id="rId19"/>
    <sheet name="old calculation" sheetId="17" r:id="rId20"/>
  </sheets>
</workbook>
</file>

<file path=xl/sharedStrings.xml><?xml version="1.0" encoding="utf-8"?>
<sst xmlns="http://schemas.openxmlformats.org/spreadsheetml/2006/main" uniqueCount="345">
  <si>
    <t>Table 1</t>
  </si>
  <si>
    <t>Категорія</t>
  </si>
  <si>
    <t>Чоловіків 18—59</t>
  </si>
  <si>
    <t>Жінок 18—59</t>
  </si>
  <si>
    <t>% Чоловіків 18—59</t>
  </si>
  <si>
    <t>% Жінок 18—59</t>
  </si>
  <si>
    <t>Різниця, Чоловіків 18—59</t>
  </si>
  <si>
    <t>Різниця, Жінок 18—59</t>
  </si>
  <si>
    <t>Джерело</t>
  </si>
  <si>
    <t>Коментар</t>
  </si>
  <si>
    <t>Всього</t>
  </si>
  <si>
    <r>
      <rPr>
        <u val="single"/>
        <sz val="11"/>
        <color indexed="13"/>
        <rFont val="Calibri"/>
      </rPr>
      <t>https://idss.org.ua/forecasts/nation_pop_proj</t>
    </r>
  </si>
  <si>
    <t>Діючі військовослужбовці та втрати</t>
  </si>
  <si>
    <r>
      <rPr>
        <u val="single"/>
        <sz val="11"/>
        <color indexed="13"/>
        <rFont val="Calibri"/>
      </rPr>
      <t>https://lb.ua/society/2023/12/17/589241_budanov_chiselnist_sil_oboroni.html</t>
    </r>
  </si>
  <si>
    <r>
      <rPr>
        <sz val="11"/>
        <color indexed="8"/>
        <rFont val="Calibri"/>
      </rPr>
      <t xml:space="preserve">Діючі військові плюс втрати, ще лінк </t>
    </r>
    <r>
      <rPr>
        <u val="single"/>
        <sz val="11"/>
        <color indexed="13"/>
        <rFont val="Calibri"/>
      </rPr>
      <t>https://www.economist.com/europe/2023/11/12/as-ukrainian-men-head-off-to-fight-women-take-up-their-jobs</t>
    </r>
    <r>
      <rPr>
        <sz val="11"/>
        <color indexed="8"/>
        <rFont val="Calibri"/>
      </rPr>
      <t xml:space="preserve">
</t>
    </r>
    <r>
      <rPr>
        <sz val="11"/>
        <color indexed="8"/>
        <rFont val="Calibri"/>
      </rPr>
      <t xml:space="preserve">
</t>
    </r>
    <r>
      <rPr>
        <sz val="11"/>
        <color indexed="8"/>
        <rFont val="Calibri"/>
      </rPr>
      <t>Множу % серед молоді на 2 бо припускаю що серед жінок більше молоді ніж серед чоловіків, адже там поки всі доброволиці</t>
    </r>
  </si>
  <si>
    <t>Втрати через окупацію</t>
  </si>
  <si>
    <t>Див. В аркушах “occupied population”, “oblast demographies” та “IMO IDP Data”</t>
  </si>
  <si>
    <t>Ділимо число ВПО навпіл, бо припускаємо що частина з них з підконтрольної території</t>
  </si>
  <si>
    <t>Емігрували</t>
  </si>
  <si>
    <t>Див. Аркуш “Migration calculation”</t>
  </si>
  <si>
    <t>Інвалідність</t>
  </si>
  <si>
    <t>Див. Аркуш “Disability”</t>
  </si>
  <si>
    <t>Доглядальники</t>
  </si>
  <si>
    <r>
      <rPr>
        <u val="single"/>
        <sz val="11"/>
        <color indexed="13"/>
        <rFont val="Calibri"/>
      </rPr>
      <t>https://ukrstat.gov.ua/druk/publicat/kat_u/2023/zb/10/zb_szn_2022.pdf</t>
    </r>
  </si>
  <si>
    <t>Багатодітні</t>
  </si>
  <si>
    <r>
      <rPr>
        <u val="single"/>
        <sz val="11"/>
        <color indexed="13"/>
        <rFont val="Calibri"/>
      </rPr>
      <t>https://www.ukrstat.gov.ua/druk/publicat/kat_u/2022/zb/07/sdhd_22.pdf</t>
    </r>
  </si>
  <si>
    <t>Таблиця 4</t>
  </si>
  <si>
    <t>Студенти</t>
  </si>
  <si>
    <r>
      <rPr>
        <u val="single"/>
        <sz val="11"/>
        <color indexed="13"/>
        <rFont val="Calibri"/>
      </rPr>
      <t>https://www.ukrstat.gov.ua/operativ/operativ2021/osv/vush_osv/vfpo_Ukr_2022.xls</t>
    </r>
  </si>
  <si>
    <t>З поправкою на окупацію</t>
  </si>
  <si>
    <t>Науковці</t>
  </si>
  <si>
    <t>Див. Аркуш “science”</t>
  </si>
  <si>
    <t>Заброньовані</t>
  </si>
  <si>
    <r>
      <rPr>
        <u val="single"/>
        <sz val="11"/>
        <color indexed="13"/>
        <rFont val="Calibri"/>
      </rPr>
      <t>https://forbes.ua/news/ponad-pivmilyona-v-uryadi-nazvali-kilkist-zabronovanikh-viyskovozobovyazanikh-pratsivnikiv-17032023-12460</t>
    </r>
  </si>
  <si>
    <t>Ув’язнені</t>
  </si>
  <si>
    <r>
      <rPr>
        <u val="single"/>
        <sz val="11"/>
        <color indexed="13"/>
        <rFont val="Calibri"/>
      </rPr>
      <t>https://wp.unil.ch/space/files/2024/01/240111_SPACE-I_2022_FinalReport.pdf</t>
    </r>
  </si>
  <si>
    <t>Корекція інших категорій для молоді</t>
  </si>
  <si>
    <r>
      <rPr>
        <u val="single"/>
        <sz val="12"/>
        <color indexed="13"/>
        <rFont val="Times Roman"/>
      </rPr>
      <t>https://ukrstat.gov.ua/operativ/micro_dani/mic_doch_i_umovy_2021.zip</t>
    </r>
  </si>
  <si>
    <t>% жінок що не виховують дітей</t>
  </si>
  <si>
    <t>Підсумок, мобрезерв 27—59</t>
  </si>
  <si>
    <t>Можна додати:</t>
  </si>
  <si>
    <t>Резерви, 25—26</t>
  </si>
  <si>
    <t>Резерви, Хлопці 18—24</t>
  </si>
  <si>
    <t>Резерви, жінки</t>
  </si>
  <si>
    <t>Population by sex and age as of January 1st of the corresponding year, thousands persons</t>
  </si>
  <si>
    <t>Population as of 01/01/2020 is based on State Statistics Service of Ukraine data</t>
  </si>
  <si>
    <t>Low fertility – Low life expectancy – Low net migration</t>
  </si>
  <si>
    <t>Both sexes</t>
  </si>
  <si>
    <t>All ages</t>
  </si>
  <si>
    <t>100+</t>
  </si>
  <si>
    <t>Males</t>
  </si>
  <si>
    <t>25–27, men:</t>
  </si>
  <si>
    <t>18–59, men</t>
  </si>
  <si>
    <t>27–59, men:</t>
  </si>
  <si>
    <t>60—64, men:</t>
  </si>
  <si>
    <t>18–64, men</t>
  </si>
  <si>
    <t>18+ men:</t>
  </si>
  <si>
    <t>18-27, men:</t>
  </si>
  <si>
    <t>18–59, women:</t>
  </si>
  <si>
    <t>18—64, women:</t>
  </si>
  <si>
    <t>60—64 women</t>
  </si>
  <si>
    <t>18–27, women:</t>
  </si>
  <si>
    <t>25—26, women:</t>
  </si>
  <si>
    <t>0—18 children:</t>
  </si>
  <si>
    <t>Females</t>
  </si>
  <si>
    <t>IDP</t>
  </si>
  <si>
    <t>Year</t>
  </si>
  <si>
    <t>Source</t>
  </si>
  <si>
    <t>Estimated group size</t>
  </si>
  <si>
    <t xml:space="preserve"> Female</t>
  </si>
  <si>
    <t xml:space="preserve">  Male    </t>
  </si>
  <si>
    <t>Total</t>
  </si>
  <si>
    <r>
      <rPr>
        <u val="single"/>
        <sz val="11"/>
        <color indexed="13"/>
        <rFont val="Calibri"/>
      </rPr>
      <t>https://dtm.iom.int/reports/ukraine-internal-displacement-report-general-population-survey-round-14-september-october</t>
    </r>
    <r>
      <rPr>
        <sz val="11"/>
        <color indexed="8"/>
        <rFont val="Calibri"/>
      </rPr>
      <t>, p.3</t>
    </r>
  </si>
  <si>
    <t>Infants</t>
  </si>
  <si>
    <t xml:space="preserve">1-4 years old   </t>
  </si>
  <si>
    <t xml:space="preserve">5-9 years old   </t>
  </si>
  <si>
    <t xml:space="preserve">10-17 years old </t>
  </si>
  <si>
    <t xml:space="preserve">Adults 18-29    </t>
  </si>
  <si>
    <t xml:space="preserve">Adults 30-39    </t>
  </si>
  <si>
    <t xml:space="preserve">Adults 40-49    </t>
  </si>
  <si>
    <t xml:space="preserve">Adults 50-59    </t>
  </si>
  <si>
    <t xml:space="preserve">Elderly (60+)   </t>
  </si>
  <si>
    <t>Males 18–60</t>
  </si>
  <si>
    <t>Females 18–60</t>
  </si>
  <si>
    <t>Дітей</t>
  </si>
  <si>
    <r>
      <rPr>
        <u val="single"/>
        <sz val="11"/>
        <color indexed="13"/>
        <rFont val="Calibri"/>
      </rPr>
      <t>https://dtm.iom.int/reports/ukraine-%E2%80%94-national-monitoring-system-situation-internally-displaced-persons-september-2020?close=true</t>
    </r>
    <r>
      <rPr>
        <sz val="11"/>
        <color indexed="8"/>
        <rFont val="Calibri"/>
      </rPr>
      <t>, p.2</t>
    </r>
  </si>
  <si>
    <t>%</t>
  </si>
  <si>
    <t>0–4 y/o</t>
  </si>
  <si>
    <t>5–17</t>
  </si>
  <si>
    <t>18–34</t>
  </si>
  <si>
    <t>35–59</t>
  </si>
  <si>
    <t>60+’</t>
  </si>
  <si>
    <t>total</t>
  </si>
  <si>
    <t>Total number</t>
  </si>
  <si>
    <t>Number</t>
  </si>
  <si>
    <t>NEW SINCE 2022</t>
  </si>
  <si>
    <t>Діти</t>
  </si>
  <si>
    <t>Тимчасовий захист, 18–64</t>
  </si>
  <si>
    <r>
      <rPr>
        <u val="single"/>
        <sz val="12"/>
        <color indexed="13"/>
        <rFont val="Times Roman"/>
      </rPr>
      <t>https://ec.europa.eu/eurostat/databrowser/view/migr_asytpsm__custom_9123349/default/table?lang=en</t>
    </r>
  </si>
  <si>
    <t>Населення 18—64</t>
  </si>
  <si>
    <t>Населення 60—64</t>
  </si>
  <si>
    <t>Всього мають тимчасовий захист</t>
  </si>
  <si>
    <t>Ймовірність виїхати</t>
  </si>
  <si>
    <t>Оцінка виїзду чоловіків 60—64 (як у жінок)</t>
  </si>
  <si>
    <t>Припущення скільки частки населення що їхала з окупованих територій через росію</t>
  </si>
  <si>
    <t>Припущення кількості виїхавши з окупації через росію</t>
  </si>
  <si>
    <t>% людей 60—64 серед дорослих хто має тимчасовий захист</t>
  </si>
  <si>
    <t>Тимчасовий захист 18—59</t>
  </si>
  <si>
    <t>% 18—59 серед усіх хто має тимчасовий захист</t>
  </si>
  <si>
    <t>Молдова, 18+</t>
  </si>
  <si>
    <r>
      <rPr>
        <u val="single"/>
        <sz val="11"/>
        <color indexed="13"/>
        <rFont val="Calibri"/>
      </rPr>
      <t>https://data.unhcr.org/en/dataviz/248?sv=54&amp;geo=10784</t>
    </r>
  </si>
  <si>
    <t>Молдова, 18—59</t>
  </si>
  <si>
    <t>UK, Ukraine Family Scheme, 18–64</t>
  </si>
  <si>
    <r>
      <rPr>
        <u val="single"/>
        <sz val="11"/>
        <color indexed="13"/>
        <rFont val="Calibri"/>
      </rPr>
      <t>https://migrationobservatory.ox.ac.uk/resources/briefings/ukrainian-migration-to-the-uk/</t>
    </r>
  </si>
  <si>
    <t>UK, Ukraine Sponsorship Scheme ('Homes for Ukraine’), 18–64</t>
  </si>
  <si>
    <t>UK, 18–69</t>
  </si>
  <si>
    <t>Виїхали, вся оцінка</t>
  </si>
  <si>
    <t>З яких груп складаються чоловіки за кордоном</t>
  </si>
  <si>
    <t>Оцінка чисельності закордоном, осіб</t>
  </si>
  <si>
    <t>% від чоловіків закордоном</t>
  </si>
  <si>
    <t>Всього закордоном</t>
  </si>
  <si>
    <t>Виїхали з окупації через Росію</t>
  </si>
  <si>
    <t>60–79 років</t>
  </si>
  <si>
    <t>Мають інвалідність</t>
  </si>
  <si>
    <t>Пояснено кількість чоловіків закордоном</t>
  </si>
  <si>
    <t>Disabled calculation</t>
  </si>
  <si>
    <t>Рік</t>
  </si>
  <si>
    <t>Показник</t>
  </si>
  <si>
    <t>Таблиця</t>
  </si>
  <si>
    <t>Уперше визнано особами з інвалідністю 2022, 18–59</t>
  </si>
  <si>
    <r>
      <rPr>
        <sz val="11"/>
        <color indexed="8"/>
        <rFont val="Calibri"/>
      </rPr>
      <t xml:space="preserve">СОЦІАЛЬНИЙ ЗАХИСТ НАСЕЛЕННЯ УКРАЇНИ У 2022 РОЦІ
</t>
    </r>
    <r>
      <rPr>
        <u val="single"/>
        <sz val="11"/>
        <color indexed="13"/>
        <rFont val="Calibri"/>
      </rPr>
      <t>https://ukrstat.gov.ua/druk/publicat/kat_u/2023/zb/10/zb_szn_2022.pdf</t>
    </r>
  </si>
  <si>
    <t>Уперше визнано особами з інвалідністю 2022, всього</t>
  </si>
  <si>
    <t>Уперше визнано особами з інвалідністю 2022</t>
  </si>
  <si>
    <t>18—59, уперше визнаних особами з інвалідністю,
у 2022 році</t>
  </si>
  <si>
    <t>% працездатного віку серед визнаних інвалідностей 2022</t>
  </si>
  <si>
    <t>Кількість осіб з інвалідністю станом на 01.01.2023</t>
  </si>
  <si>
    <t>Кількість дітей з інвалідністю на 1 січня 2023</t>
  </si>
  <si>
    <t>Кількість повнолітніх з інвалідністю на 1 січня 2023</t>
  </si>
  <si>
    <t>% серед тих хто отримує інвалідність, тільки працездатний вік, 2022</t>
  </si>
  <si>
    <t>Бачимо перекос в бік чоловіків, будемо рахувати що статевий розподіл людей з інвалідністю за цифрами 2020 року, а це вже результат мобілізації</t>
  </si>
  <si>
    <t>Уперше визнані інвалідності, пенсійний вік, 2022</t>
  </si>
  <si>
    <t>% серед тих хто отримує інвалідність, тільки пенсійний вік, 2022</t>
  </si>
  <si>
    <t>Уперше визнано особами з інвалідністю 2020, 18–59</t>
  </si>
  <si>
    <r>
      <rPr>
        <sz val="11"/>
        <color indexed="8"/>
        <rFont val="Calibri"/>
      </rPr>
      <t xml:space="preserve">СОЦІАЛЬНИЙ ЗАХИСТ НАСЕЛЕННЯ УКРАЇНИ У 2020 РОЦІ
</t>
    </r>
    <r>
      <rPr>
        <u val="single"/>
        <sz val="11"/>
        <color indexed="13"/>
        <rFont val="Calibri"/>
      </rPr>
      <t>https://www.ukrstat.gov.ua/druk/publicat/kat_u/2021/zb/07/zb_szn_2020.pdf</t>
    </r>
  </si>
  <si>
    <t>Уперше визнано особами з інвалідністю 2020, всього</t>
  </si>
  <si>
    <t>Уперше визнано особами з інвалідністю 2020</t>
  </si>
  <si>
    <t>18—59, уперше визнаних особами з інвалідністю,
у 2020 році</t>
  </si>
  <si>
    <t>% працездатного віку серед визнаних інвалідностей 2020</t>
  </si>
  <si>
    <t>Кількість осіб з інвалідністю станом на 01.01.2021</t>
  </si>
  <si>
    <t>Кількість дітей з інвалідністю на 1 січня 2021</t>
  </si>
  <si>
    <t>Кількість повнолітніх з інвалідністю на 1 січня 2021</t>
  </si>
  <si>
    <t>% серед тих хто отримує інвалідність, тільки працездатний вік, 2020</t>
  </si>
  <si>
    <t>Уперше визнані інвалідності, пенсійний вік, 2020</t>
  </si>
  <si>
    <t>% серед тих хто отримує інвалідність, тільки пенсійний вік, 2020</t>
  </si>
  <si>
    <t>Середній % працездатного віку  серед тих хто вперше отримує інвалідність</t>
  </si>
  <si>
    <t>Оцінка кількості чоловіків з інвалідністю</t>
  </si>
  <si>
    <t>Корекція виїзду закордон</t>
  </si>
  <si>
    <t>Державна соціальна допомога на догляд станом на 01.01.2023</t>
  </si>
  <si>
    <t xml:space="preserve">Отримувачів допомоги на догляд за особою з інвалідністю з дитинства </t>
  </si>
  <si>
    <t>Отримувачів допомоги на догляд за дитиною з інвалідністю</t>
  </si>
  <si>
    <t>Одинокі батьки що отримують допомогу на догляд за дитиною з інвалідністю</t>
  </si>
  <si>
    <t>Припущення про розподіл отримувачів допомоги</t>
  </si>
  <si>
    <t>Оцінка кількості одиноких батьків дітей з інвалідністю</t>
  </si>
  <si>
    <t>Кількість людей що виховують дитину з інвалідністю</t>
  </si>
  <si>
    <t>Кількість людей що доглядають за людиною з інвалідністю з дитинства</t>
  </si>
  <si>
    <t>Припускаємо що третина чоловіків серед доглядальників</t>
  </si>
  <si>
    <t>Оцінка доглядальників</t>
  </si>
  <si>
    <t>2.7. Кількість жінок серед студентів ЗВО на початок 2022/23 навчального року за регіонами</t>
  </si>
  <si>
    <t xml:space="preserve">Усього 
жінок, осіб </t>
  </si>
  <si>
    <t xml:space="preserve">У % до загальної 
кількості студентів </t>
  </si>
  <si>
    <t>Навчаються за денною формою здобуття освіти</t>
  </si>
  <si>
    <t>усього 
жінок, осіб</t>
  </si>
  <si>
    <t>у % до загальної кількості  студентів денної форми здобуття освіти</t>
  </si>
  <si>
    <t>Україна</t>
  </si>
  <si>
    <t>Share men</t>
  </si>
  <si>
    <t>Men students</t>
  </si>
  <si>
    <t>Аспіранти, науковці, викладачі</t>
  </si>
  <si>
    <t>Корекція на вік</t>
  </si>
  <si>
    <t>Корекція на міграцію</t>
  </si>
  <si>
    <t>Корекція на окупацію</t>
  </si>
  <si>
    <t>Викладачів, будь-який вік</t>
  </si>
  <si>
    <t>Аспірантів, всього</t>
  </si>
  <si>
    <t>https://www.ukrstat.gov.ua/operativ/operativ2022/osv/aspirantura/aspirantura_2022.xls</t>
  </si>
  <si>
    <t>Індекс гендерного  паритету</t>
  </si>
  <si>
    <t>Кількість аспірантів</t>
  </si>
  <si>
    <t>Кількість науковців</t>
  </si>
  <si>
    <r>
      <rPr>
        <u val="single"/>
        <sz val="11"/>
        <color indexed="13"/>
        <rFont val="Calibri"/>
      </rPr>
      <t>https://www.ukrstat.gov.ua/druk/publicat/kat_u/2021/zb/10/zb_Nauka_2020.pdf</t>
    </r>
  </si>
  <si>
    <t>2.2, 2.3</t>
  </si>
  <si>
    <t>Кількість вчителів, всього</t>
  </si>
  <si>
    <r>
      <rPr>
        <b val="1"/>
        <sz val="14"/>
        <color indexed="8"/>
        <rFont val="Times New Roman"/>
      </rPr>
      <t>2.19. Викладацький склад</t>
    </r>
    <r>
      <rPr>
        <b val="1"/>
        <sz val="14"/>
        <color indexed="23"/>
        <rFont val="Times New Roman"/>
      </rPr>
      <t xml:space="preserve"> </t>
    </r>
    <r>
      <rPr>
        <b val="1"/>
        <sz val="14"/>
        <color indexed="8"/>
        <rFont val="Times New Roman"/>
      </rPr>
      <t>ЗВО на початок 2021/22 навчального року за регіонами</t>
    </r>
  </si>
  <si>
    <t xml:space="preserve">Наукові працівники </t>
  </si>
  <si>
    <t>Науково-педагогічні працівники</t>
  </si>
  <si>
    <t xml:space="preserve">Педагогічні працівники </t>
  </si>
  <si>
    <t>Усього</t>
  </si>
  <si>
    <t>з них жінки</t>
  </si>
  <si>
    <t xml:space="preserve">Усього </t>
  </si>
  <si>
    <t>Total number of
inmates (including
pre-trial
detainees)  3B</t>
  </si>
  <si>
    <t>Inmates held in
police stations 2.1A</t>
  </si>
  <si>
    <t>Inmates held in
custodial
institutions for
minors 2.1B</t>
  </si>
  <si>
    <t>Inmates held in
educational
institutions for
minors 2.1C</t>
  </si>
  <si>
    <t>Asylum seekers or
illegal aliens held
for administrative
reasons 2.1F</t>
  </si>
  <si>
    <t>Total number of inmates</t>
  </si>
  <si>
    <t>Male inmates -&gt; Not serving a
final sentence -&gt; % 7D</t>
  </si>
  <si>
    <t>Число ув’язнених</t>
  </si>
  <si>
    <t>область</t>
  </si>
  <si>
    <t>Район / ТГ</t>
  </si>
  <si>
    <t>Всього населення</t>
  </si>
  <si>
    <t>% чоловіків 18—59</t>
  </si>
  <si>
    <t>% жінок 18—59</t>
  </si>
  <si>
    <t>% дітей</t>
  </si>
  <si>
    <t>Мобрезерв</t>
  </si>
  <si>
    <t>Число жінок 18—59</t>
  </si>
  <si>
    <t>Число дітей</t>
  </si>
  <si>
    <t>Донецька</t>
  </si>
  <si>
    <t>Бахмутська міська ТГ, усього</t>
  </si>
  <si>
    <t>Світлодарська міська ТГ, усього</t>
  </si>
  <si>
    <t>Соледарська міська ТГ, усього</t>
  </si>
  <si>
    <t>Волноваський район, усього</t>
  </si>
  <si>
    <t>Маріупольський район, усього</t>
  </si>
  <si>
    <t>Очеретинська селищна ТГ, усього</t>
  </si>
  <si>
    <t>Запорізька</t>
  </si>
  <si>
    <t>Бердянський район, усього</t>
  </si>
  <si>
    <t>Благовіщенська сільська ТГ, усього</t>
  </si>
  <si>
    <t>Василівська міська ТГ, усього</t>
  </si>
  <si>
    <t>Великобілозерська сільська ТГ, усього</t>
  </si>
  <si>
    <t>Водянська сільська ТГ, усього</t>
  </si>
  <si>
    <t>Дніпрорудненська міська ТГ, усього</t>
  </si>
  <si>
    <t>Енергодарська міська ТГ, усього</t>
  </si>
  <si>
    <t>Кам’янсько-Дніпровська міська ТГ, усього</t>
  </si>
  <si>
    <t>Малобілозерська сільська ТГ, усього</t>
  </si>
  <si>
    <t>Михайлівська селищна ТГ, усього</t>
  </si>
  <si>
    <t>Роздольська сільська ТГ, усього</t>
  </si>
  <si>
    <t>Мелітопольський район, усього</t>
  </si>
  <si>
    <t>Луганська</t>
  </si>
  <si>
    <t>Сватівський район, усього</t>
  </si>
  <si>
    <t>Сєвєродонецький район, усього</t>
  </si>
  <si>
    <t>Старобільський район, усього</t>
  </si>
  <si>
    <t>Щастинський район, усього</t>
  </si>
  <si>
    <t>Харківська</t>
  </si>
  <si>
    <t>Дворічанська селищна ТГ, усього</t>
  </si>
  <si>
    <t>Петропавлівська сільська ТГ, усього</t>
  </si>
  <si>
    <t>Херсонська</t>
  </si>
  <si>
    <t>Генічеський район, усього</t>
  </si>
  <si>
    <t>Каховський район, усього</t>
  </si>
  <si>
    <t>Скадовський район, усього</t>
  </si>
  <si>
    <t>Великокопанівська сільська ТГ, усього</t>
  </si>
  <si>
    <t>Виноградівська сільська ТГ, усього</t>
  </si>
  <si>
    <t>Олешківська міська ТГ, усього</t>
  </si>
  <si>
    <t>Ювілейна сільська ТГ, усього</t>
  </si>
  <si>
    <r>
      <rPr>
        <u val="single"/>
        <sz val="12"/>
        <color indexed="13"/>
        <rFont val="Times Roman"/>
      </rPr>
      <t>https://www.ukrstat.gov.ua/druk/publicat/kat_u/2022/zb/06/roz_nas22.pdf</t>
    </r>
  </si>
  <si>
    <t>Область</t>
  </si>
  <si>
    <t>Чоловіки</t>
  </si>
  <si>
    <t>Жінки</t>
  </si>
  <si>
    <t>Чоловіки 18-59</t>
  </si>
  <si>
    <t>Чоловіки 25-59</t>
  </si>
  <si>
    <t>Чоловіки 27-59</t>
  </si>
  <si>
    <t>Жінки 18-59</t>
  </si>
  <si>
    <t>% призовних</t>
  </si>
  <si>
    <t>Джерело:</t>
  </si>
  <si>
    <t>Розподіл постійного населення України за статтю та віком на 1 січня 2022 року</t>
  </si>
  <si>
    <t>DATAFLOW</t>
  </si>
  <si>
    <t>LAST UPDATE</t>
  </si>
  <si>
    <t>freq</t>
  </si>
  <si>
    <t>unit</t>
  </si>
  <si>
    <t>citizen</t>
  </si>
  <si>
    <t>sex</t>
  </si>
  <si>
    <t>age</t>
  </si>
  <si>
    <t>geo</t>
  </si>
  <si>
    <t>TIME_PERIOD</t>
  </si>
  <si>
    <t>OBS_VALUE</t>
  </si>
  <si>
    <t>OBS_FLAG</t>
  </si>
  <si>
    <t>ESTAT:MIGR_ASYTPSM(1.0)</t>
  </si>
  <si>
    <t>20/12/23 23:00:00</t>
  </si>
  <si>
    <t>M</t>
  </si>
  <si>
    <t>PER</t>
  </si>
  <si>
    <t>EXT_EU27_2020</t>
  </si>
  <si>
    <t>Y18-34</t>
  </si>
  <si>
    <t>AT</t>
  </si>
  <si>
    <t>2023-10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</si>
  <si>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</si>
  <si>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</si>
  <si>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</si>
  <si>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</si>
  <si>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</si>
  <si>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</si>
  <si>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</si>
  <si>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</si>
  <si>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</si>
  <si>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</si>
  <si>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</si>
  <si>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</si>
  <si>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</si>
  <si>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</si>
  <si>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</si>
  <si>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</si>
  <si>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</si>
  <si>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</si>
  <si>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</si>
  <si>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</si>
  <si>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</si>
  <si>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</si>
  <si>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</si>
  <si>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</si>
  <si>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</si>
  <si>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</si>
  <si>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</si>
  <si>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</si>
  <si>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</si>
  <si>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Y35-64</t>
  </si>
  <si>
    <t>09/01/24 23:00:00</t>
  </si>
  <si>
    <t>F</t>
  </si>
  <si>
    <t>T</t>
  </si>
  <si>
    <t>TOTAL</t>
  </si>
  <si>
    <t>EU27_2020</t>
  </si>
  <si>
    <t>HU</t>
  </si>
  <si>
    <t>18/01/24 23:00:00</t>
  </si>
  <si>
    <t>Y14-17</t>
  </si>
  <si>
    <t>Y_LT14</t>
  </si>
  <si>
    <t>number</t>
  </si>
  <si>
    <t>Comment</t>
  </si>
  <si>
    <t>Total men, 2023</t>
  </si>
  <si>
    <t>Internally displaced man, all ages</t>
  </si>
  <si>
    <r>
      <rPr>
        <u val="single"/>
        <sz val="11"/>
        <color indexed="13"/>
        <rFont val="Calibri"/>
      </rPr>
      <t>https://dtm.iom.int/datasets/ukraine-area-baseline-assessment-raion-level-round-30</t>
    </r>
  </si>
  <si>
    <t>EU TP holders, 18-65</t>
  </si>
  <si>
    <r>
      <rPr>
        <u val="single"/>
        <sz val="11"/>
        <color indexed="13"/>
        <rFont val="Calibri"/>
      </rPr>
      <t>https://ec.europa.eu/eurostat/databrowser/view/migr_asytpsm__custom_9123349/default/table?lang=en</t>
    </r>
  </si>
  <si>
    <t>Estimate of mob reserve on territories occupied since 2022</t>
  </si>
  <si>
    <r>
      <rPr>
        <sz val="11"/>
        <color indexed="8"/>
        <rFont val="Calibri"/>
      </rPr>
      <t>Розподіл постійного населення України за статтю та віком”</t>
    </r>
    <r>
      <rPr>
        <sz val="11"/>
        <color indexed="8"/>
        <rFont val="Verdana"/>
      </rPr>
      <t xml:space="preserve"> </t>
    </r>
    <r>
      <rPr>
        <u val="single"/>
        <sz val="11"/>
        <color indexed="13"/>
        <rFont val="Calibri"/>
      </rPr>
      <t>https://www.ukrstat.gov.ua/druk/publicat/kat_u/2022/zb/06/roz_nas22.pdf</t>
    </r>
    <r>
      <rPr>
        <sz val="11"/>
        <color indexed="8"/>
        <rFont val="Calibri"/>
      </rPr>
      <t xml:space="preserve">
</t>
    </r>
    <r>
      <rPr>
        <sz val="10"/>
        <color indexed="8"/>
        <rFont val="Verdana"/>
      </rPr>
      <t xml:space="preserve">Чисельність наявного населення (за оцінкою) по регіонах, районах, територіальних громадах та населених пунктах на 1 січня 2022 </t>
    </r>
    <r>
      <rPr>
        <u val="single"/>
        <sz val="10"/>
        <color indexed="13"/>
        <rFont val="Verdana"/>
      </rPr>
      <t>https://www.ukrstat.gov.ua/operativ/open_data/2022/225_2022.xlsx</t>
    </r>
  </si>
  <si>
    <t>Виїхали в росію та отримали там паспорт</t>
  </si>
  <si>
    <r>
      <rPr>
        <u val="single"/>
        <sz val="11"/>
        <color indexed="13"/>
        <rFont val="Calibri"/>
      </rPr>
      <t>https://tass.ru/obschestvo/19454219</t>
    </r>
  </si>
  <si>
    <t xml:space="preserve">Согласно данным МВД РФ, в январе-октябре 2022 года российское гражданство получили 595,3 тыс. </t>
  </si>
  <si>
    <t>Попросили убєжисче в росії</t>
  </si>
  <si>
    <t>количество предоставленных государственных услуг по рассмотрению ходатайств о признании беженцем и заявлений о предоставлении временного убежища в России снизилось на 93,8% (5,9 тыс.)
Тобто порахуємо і дізнаємось що в 2022 95000 людей за русявими даними просили притулку в росії. Прикинемо що серед таких схожа частка осіб призовного віку. Отримаємо 22тис, округлим</t>
  </si>
  <si>
    <t>Студентів денної форми навчання</t>
  </si>
  <si>
    <t>Розділ 2.7 ВИЩА ТА ФАХОВА ПЕРЕДВИЩА ОСВІТА В УКРАЇНІ у 2022 році Статистична інформація</t>
  </si>
  <si>
    <t>В силах оборони</t>
  </si>
  <si>
    <r>
      <rPr>
        <u val="single"/>
        <sz val="11"/>
        <color indexed="13"/>
        <rFont val="Calibri"/>
      </rPr>
      <t>https://www.slovoidilo.ua/2023/12/06/infografika/bezpeka/zbrojni-syly-ukrayiny-chyselnist-hendernyj-rozpodil-ta-misce-svitovomu-rejtynhu</t>
    </r>
  </si>
  <si>
    <r>
      <rPr>
        <u val="single"/>
        <sz val="11"/>
        <color indexed="13"/>
        <rFont val="Calibri"/>
      </rPr>
      <t>https://www.msp.gov.ua/content/simya.html</t>
    </r>
  </si>
  <si>
    <t>Припущу що третина виїхали</t>
  </si>
  <si>
    <r>
      <rPr>
        <u val="single"/>
        <sz val="11"/>
        <color indexed="13"/>
        <rFont val="Calibri"/>
      </rPr>
      <t>https://www.ukrinform.ua/rubric-society/3763345-v-ukraini-nalicuetsa-3-miljoni-ludej-z-invalidnistu-zolnovic.html</t>
    </r>
  </si>
  <si>
    <t>Помножила на 0.15, бо серед людей з інвалідністю більше осіб старшого віку</t>
  </si>
  <si>
    <t>Бронь</t>
  </si>
  <si>
    <t>Оцінка втрат (тяжко поранені та полеглі)</t>
  </si>
  <si>
    <t>Трохи менше ніж втрати русні (360000), так, я песимістка. Це ж число генштабу не тільки вбитих, а і суттєво поранених?</t>
  </si>
  <si>
    <t>У тюрмах</t>
  </si>
  <si>
    <t>Оцінка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</si>
</sst>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.00%"/>
    <numFmt numFmtId="60" formatCode="#,##0.0"/>
    <numFmt numFmtId="61" formatCode="0.0"/>
    <numFmt numFmtId="62" formatCode="#,##0%"/>
    <numFmt numFmtId="63" formatCode="0.0000"/>
  </numFmts>
  <fonts count="2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u val="single"/>
      <sz val="11"/>
      <color indexed="13"/>
      <name val="Calibri"/>
    </font>
    <font>
      <u val="single"/>
      <sz val="12"/>
      <color indexed="13"/>
      <name val="Times Roman"/>
    </font>
    <font>
      <b val="1"/>
      <sz val="10"/>
      <color indexed="8"/>
      <name val="Arial"/>
    </font>
    <font>
      <sz val="10"/>
      <color indexed="8"/>
      <name val="Arial"/>
    </font>
    <font>
      <i val="1"/>
      <sz val="10"/>
      <color indexed="18"/>
      <name val="Arial"/>
    </font>
    <font>
      <b val="1"/>
      <i val="1"/>
      <sz val="10"/>
      <color indexed="19"/>
      <name val="Arial"/>
    </font>
    <font>
      <b val="1"/>
      <i val="1"/>
      <sz val="10"/>
      <color indexed="8"/>
      <name val="Arial"/>
    </font>
    <font>
      <sz val="12"/>
      <color indexed="8"/>
      <name val="Times Roman"/>
    </font>
    <font>
      <sz val="15"/>
      <color indexed="8"/>
      <name val="Calibri"/>
    </font>
    <font>
      <b val="1"/>
      <sz val="14"/>
      <color indexed="8"/>
      <name val="Times New Roman"/>
    </font>
    <font>
      <sz val="10"/>
      <color indexed="8"/>
      <name val="Times New Roman"/>
    </font>
    <font>
      <b val="1"/>
      <sz val="11"/>
      <color indexed="8"/>
      <name val="Times New Roman Cyr"/>
    </font>
    <font>
      <b val="1"/>
      <sz val="10"/>
      <color indexed="8"/>
      <name val="Times New Roman"/>
    </font>
    <font>
      <sz val="14"/>
      <color indexed="8"/>
      <name val="Times New Roman"/>
    </font>
    <font>
      <b val="1"/>
      <sz val="14"/>
      <color indexed="23"/>
      <name val="Times New Roman"/>
    </font>
    <font>
      <b val="1"/>
      <sz val="11"/>
      <color indexed="8"/>
      <name val="Helvetica Neue"/>
    </font>
    <font>
      <sz val="11"/>
      <color indexed="8"/>
      <name val="Helvetica Neue"/>
    </font>
    <font>
      <sz val="11"/>
      <color indexed="8"/>
      <name val="Verdana"/>
    </font>
    <font>
      <sz val="10"/>
      <color indexed="8"/>
      <name val="Verdana"/>
    </font>
    <font>
      <u val="single"/>
      <sz val="10"/>
      <color indexed="13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gradientFill type="linear" degree="270">
        <stop position="0">
          <color rgb="ffa5e5ff"/>
        </stop>
        <stop position="0.35">
          <color rgb="ffbfecff"/>
        </stop>
        <stop position="1">
          <color rgb="ffe6f7ff"/>
        </stop>
      </gradientFill>
    </fill>
    <fill>
      <gradientFill type="linear" degree="270">
        <stop position="0">
          <color rgb="fffea4a3"/>
        </stop>
        <stop position="0.35">
          <color rgb="ffffbebd"/>
        </stop>
        <stop position="1">
          <color rgb="ffffe6e5"/>
        </stop>
      </gradientFill>
    </fill>
    <fill>
      <gradientFill type="linear" degree="270">
        <stop position="0">
          <color rgb="ffa2c3ff"/>
        </stop>
        <stop position="0.35">
          <color rgb="ffbdd3ff"/>
        </stop>
        <stop position="1">
          <color rgb="ffe5eeff"/>
        </stop>
      </gradient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 style="thin">
        <color indexed="21"/>
      </left>
      <right/>
      <top style="thin">
        <color indexed="21"/>
      </top>
      <bottom style="thin">
        <color indexed="15"/>
      </bottom>
      <diagonal/>
    </border>
    <border>
      <left/>
      <right/>
      <top style="thin">
        <color indexed="21"/>
      </top>
      <bottom style="thin">
        <color indexed="15"/>
      </bottom>
      <diagonal/>
    </border>
    <border>
      <left/>
      <right style="thin">
        <color indexed="21"/>
      </right>
      <top style="thin">
        <color indexed="21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8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6"/>
      </right>
      <top style="thin">
        <color indexed="8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vertical="top"/>
    </xf>
    <xf numFmtId="49" fontId="3" fillId="2" borderId="1" applyNumberFormat="1" applyFont="1" applyFill="1" applyBorder="1" applyAlignment="1" applyProtection="0">
      <alignment horizontal="right" vertical="top"/>
    </xf>
    <xf numFmtId="49" fontId="3" fillId="2" borderId="1" applyNumberFormat="1" applyFont="1" applyFill="1" applyBorder="1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/>
    </xf>
    <xf numFmtId="49" fontId="3" fillId="3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horizontal="right" vertical="top"/>
    </xf>
    <xf numFmtId="3" fontId="0" borderId="4" applyNumberFormat="1" applyFont="1" applyFill="0" applyBorder="1" applyAlignment="1" applyProtection="0">
      <alignment horizontal="right" vertical="top"/>
    </xf>
    <xf numFmtId="59" fontId="0" borderId="4" applyNumberFormat="1" applyFont="1" applyFill="0" applyBorder="1" applyAlignment="1" applyProtection="0">
      <alignment horizontal="right" vertical="top"/>
    </xf>
    <xf numFmtId="60" fontId="0" borderId="4" applyNumberFormat="1" applyFont="1" applyFill="0" applyBorder="1" applyAlignment="1" applyProtection="0">
      <alignment horizontal="right" vertical="top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/>
    </xf>
    <xf numFmtId="49" fontId="3" fillId="3" borderId="5" applyNumberFormat="1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horizontal="right" vertical="top"/>
    </xf>
    <xf numFmtId="3" fontId="0" borderId="7" applyNumberFormat="1" applyFont="1" applyFill="0" applyBorder="1" applyAlignment="1" applyProtection="0">
      <alignment horizontal="right" vertical="top"/>
    </xf>
    <xf numFmtId="59" fontId="0" borderId="7" applyNumberFormat="1" applyFont="1" applyFill="0" applyBorder="1" applyAlignment="1" applyProtection="0">
      <alignment horizontal="right" vertical="top"/>
    </xf>
    <xf numFmtId="60" fontId="0" borderId="7" applyNumberFormat="1" applyFont="1" applyFill="0" applyBorder="1" applyAlignment="1" applyProtection="0">
      <alignment horizontal="right" vertical="top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/>
    </xf>
    <xf numFmtId="49" fontId="3" borderId="7" applyNumberFormat="1" applyFont="1" applyFill="0" applyBorder="1" applyAlignment="1" applyProtection="0">
      <alignment horizontal="right" vertical="top"/>
    </xf>
    <xf numFmtId="0" fontId="0" applyNumberFormat="1" applyFont="1" applyFill="0" applyBorder="0" applyAlignment="1" applyProtection="0">
      <alignment vertical="bottom"/>
    </xf>
    <xf numFmtId="0" fontId="3" fillId="4" borderId="8" applyNumberFormat="0" applyFont="1" applyFill="1" applyBorder="1" applyAlignment="1" applyProtection="0">
      <alignment vertical="bottom"/>
    </xf>
    <xf numFmtId="0" fontId="3" fillId="4" borderId="8" applyNumberFormat="1" applyFont="1" applyFill="1" applyBorder="1" applyAlignment="1" applyProtection="0">
      <alignment vertical="bottom"/>
    </xf>
    <xf numFmtId="49" fontId="6" fillId="3" borderId="9" applyNumberFormat="1" applyFont="1" applyFill="1" applyBorder="1" applyAlignment="1" applyProtection="0">
      <alignment vertical="bottom"/>
    </xf>
    <xf numFmtId="0" fontId="7" fillId="5" borderId="9" applyNumberFormat="0" applyFont="1" applyFill="1" applyBorder="1" applyAlignment="1" applyProtection="0">
      <alignment vertical="bottom"/>
    </xf>
    <xf numFmtId="0" fontId="0" fillId="5" borderId="9" applyNumberFormat="0" applyFont="1" applyFill="1" applyBorder="1" applyAlignment="1" applyProtection="0">
      <alignment vertical="bottom"/>
    </xf>
    <xf numFmtId="49" fontId="6" fillId="3" borderId="10" applyNumberFormat="1" applyFont="1" applyFill="1" applyBorder="1" applyAlignment="1" applyProtection="0">
      <alignment vertical="bottom"/>
    </xf>
    <xf numFmtId="49" fontId="8" fillId="5" borderId="10" applyNumberFormat="1" applyFont="1" applyFill="1" applyBorder="1" applyAlignment="1" applyProtection="0">
      <alignment vertical="bottom"/>
    </xf>
    <xf numFmtId="0" fontId="7" fillId="5" borderId="10" applyNumberFormat="0" applyFont="1" applyFill="1" applyBorder="1" applyAlignment="1" applyProtection="0">
      <alignment vertical="bottom"/>
    </xf>
    <xf numFmtId="0" fontId="0" fillId="5" borderId="10" applyNumberFormat="0" applyFont="1" applyFill="1" applyBorder="1" applyAlignment="1" applyProtection="0">
      <alignment vertical="bottom"/>
    </xf>
    <xf numFmtId="0" fontId="3" fillId="3" borderId="10" applyNumberFormat="0" applyFont="1" applyFill="1" applyBorder="1" applyAlignment="1" applyProtection="0">
      <alignment vertical="bottom"/>
    </xf>
    <xf numFmtId="49" fontId="9" fillId="3" borderId="10" applyNumberFormat="1" applyFont="1" applyFill="1" applyBorder="1" applyAlignment="1" applyProtection="0">
      <alignment vertical="bottom"/>
    </xf>
    <xf numFmtId="49" fontId="10" fillId="3" borderId="10" applyNumberFormat="1" applyFont="1" applyFill="1" applyBorder="1" applyAlignment="1" applyProtection="0">
      <alignment vertical="bottom"/>
    </xf>
    <xf numFmtId="61" fontId="0" fillId="5" borderId="10" applyNumberFormat="1" applyFont="1" applyFill="1" applyBorder="1" applyAlignment="1" applyProtection="0">
      <alignment vertical="bottom"/>
    </xf>
    <xf numFmtId="0" fontId="3" fillId="3" borderId="10" applyNumberFormat="1" applyFont="1" applyFill="1" applyBorder="1" applyAlignment="1" applyProtection="0">
      <alignment vertical="bottom"/>
    </xf>
    <xf numFmtId="49" fontId="3" fillId="3" borderId="10" applyNumberFormat="1" applyFont="1" applyFill="1" applyBorder="1" applyAlignment="1" applyProtection="0">
      <alignment vertical="bottom"/>
    </xf>
    <xf numFmtId="49" fontId="0" fillId="5" borderId="10" applyNumberFormat="1" applyFont="1" applyFill="1" applyBorder="1" applyAlignment="1" applyProtection="0">
      <alignment vertical="bottom"/>
    </xf>
    <xf numFmtId="0" fontId="0" fillId="5" borderId="10" applyNumberFormat="1" applyFont="1" applyFill="1" applyBorder="1" applyAlignment="1" applyProtection="0">
      <alignment vertical="bottom"/>
    </xf>
    <xf numFmtId="49" fontId="0" fillId="5" borderId="11" applyNumberFormat="1" applyFont="1" applyFill="1" applyBorder="1" applyAlignment="1" applyProtection="0">
      <alignment vertical="bottom"/>
    </xf>
    <xf numFmtId="49" fontId="0" fillId="5" borderId="1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7" applyNumberFormat="1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vertical="bottom"/>
    </xf>
    <xf numFmtId="0" fontId="3" borderId="6" applyNumberFormat="1" applyFont="1" applyFill="0" applyBorder="1" applyAlignment="1" applyProtection="0">
      <alignment horizontal="center" vertical="bottom"/>
    </xf>
    <xf numFmtId="49" fontId="0" borderId="7" applyNumberFormat="1" applyFont="1" applyFill="0" applyBorder="1" applyAlignment="1" applyProtection="0">
      <alignment horizontal="center" vertical="bottom"/>
    </xf>
    <xf numFmtId="49" fontId="0" borderId="6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1" fontId="0" borderId="6" applyNumberFormat="1" applyFont="1" applyFill="0" applyBorder="1" applyAlignment="1" applyProtection="0">
      <alignment vertical="bottom"/>
    </xf>
    <xf numFmtId="1" fontId="0" borderId="7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1" fontId="0" fillId="6" borderId="6" applyNumberFormat="1" applyFont="1" applyFill="1" applyBorder="1" applyAlignment="1" applyProtection="0">
      <alignment vertical="bottom"/>
    </xf>
    <xf numFmtId="1" fontId="0" fillId="7" borderId="6" applyNumberFormat="1" applyFont="1" applyFill="1" applyBorder="1" applyAlignment="1" applyProtection="0">
      <alignment vertical="bottom"/>
    </xf>
    <xf numFmtId="1" fontId="0" fillId="8" borderId="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3" fontId="0" borderId="4" applyNumberFormat="1" applyFont="1" applyFill="0" applyBorder="1" applyAlignment="1" applyProtection="0">
      <alignment vertical="bottom"/>
    </xf>
    <xf numFmtId="49" fontId="11" borderId="4" applyNumberFormat="1" applyFont="1" applyFill="0" applyBorder="1" applyAlignment="1" applyProtection="0">
      <alignment vertical="bottom" readingOrder="1"/>
    </xf>
    <xf numFmtId="3" fontId="0" borderId="7" applyNumberFormat="1" applyFont="1" applyFill="0" applyBorder="1" applyAlignment="1" applyProtection="0">
      <alignment vertical="bottom"/>
    </xf>
    <xf numFmtId="3" fontId="0" borderId="7" applyNumberFormat="1" applyFont="1" applyFill="0" applyBorder="1" applyAlignment="1" applyProtection="0">
      <alignment horizontal="center" vertical="bottom"/>
    </xf>
    <xf numFmtId="10" fontId="0" borderId="7" applyNumberFormat="1" applyFont="1" applyFill="0" applyBorder="1" applyAlignment="1" applyProtection="0">
      <alignment vertical="bottom"/>
    </xf>
    <xf numFmtId="62" fontId="0" borderId="7" applyNumberFormat="1" applyFont="1" applyFill="0" applyBorder="1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3" fontId="0" borderId="3" applyNumberFormat="1" applyFont="1" applyFill="0" applyBorder="1" applyAlignment="1" applyProtection="0">
      <alignment vertical="bottom"/>
    </xf>
    <xf numFmtId="10" fontId="0" borderId="4" applyNumberFormat="1" applyFont="1" applyFill="0" applyBorder="1" applyAlignment="1" applyProtection="0">
      <alignment vertical="bottom"/>
    </xf>
    <xf numFmtId="3" fontId="0" borderId="6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3" borderId="4" applyNumberFormat="1" applyFont="1" applyFill="1" applyBorder="1" applyAlignment="1" applyProtection="0">
      <alignment vertical="center" wrapText="1"/>
    </xf>
    <xf numFmtId="49" fontId="3" fillId="3" borderId="2" applyNumberFormat="1" applyFont="1" applyFill="1" applyBorder="1" applyAlignment="1" applyProtection="0">
      <alignment vertical="center" wrapText="1"/>
    </xf>
    <xf numFmtId="3" fontId="0" borderId="3" applyNumberFormat="1" applyFont="1" applyFill="0" applyBorder="1" applyAlignment="1" applyProtection="0">
      <alignment horizontal="center" vertical="center"/>
    </xf>
    <xf numFmtId="49" fontId="0" borderId="4" applyNumberFormat="1" applyFont="1" applyFill="0" applyBorder="1" applyAlignment="1" applyProtection="0">
      <alignment horizontal="center" vertical="center" wrapText="1"/>
    </xf>
    <xf numFmtId="0" fontId="0" borderId="4" applyNumberFormat="1" applyFont="1" applyFill="0" applyBorder="1" applyAlignment="1" applyProtection="0">
      <alignment horizontal="center" vertical="center"/>
    </xf>
    <xf numFmtId="0" fontId="3" fillId="3" borderId="7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vertical="center" wrapText="1"/>
    </xf>
    <xf numFmtId="3" fontId="0" borderId="6" applyNumberFormat="1" applyFont="1" applyFill="0" applyBorder="1" applyAlignment="1" applyProtection="0">
      <alignment horizontal="center" vertical="center"/>
    </xf>
    <xf numFmtId="1" fontId="0" borderId="6" applyNumberFormat="1" applyFont="1" applyFill="0" applyBorder="1" applyAlignment="1" applyProtection="0">
      <alignment horizontal="center" vertical="center"/>
    </xf>
    <xf numFmtId="0" fontId="0" borderId="7" applyNumberFormat="1" applyFont="1" applyFill="0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horizontal="center" vertical="center"/>
    </xf>
    <xf numFmtId="10" fontId="3" borderId="6" applyNumberFormat="1" applyFont="1" applyFill="0" applyBorder="1" applyAlignment="1" applyProtection="0">
      <alignment horizontal="center" vertical="center"/>
    </xf>
    <xf numFmtId="10" fontId="3" borderId="7" applyNumberFormat="1" applyFont="1" applyFill="0" applyBorder="1" applyAlignment="1" applyProtection="0">
      <alignment horizontal="center" vertical="center"/>
    </xf>
    <xf numFmtId="49" fontId="0" borderId="7" applyNumberFormat="1" applyFont="1" applyFill="0" applyBorder="1" applyAlignment="1" applyProtection="0">
      <alignment horizontal="left" vertical="center" wrapText="1"/>
    </xf>
    <xf numFmtId="1" fontId="0" borderId="7" applyNumberFormat="1" applyFont="1" applyFill="0" applyBorder="1" applyAlignment="1" applyProtection="0">
      <alignment horizontal="center" vertical="center"/>
    </xf>
    <xf numFmtId="10" fontId="0" borderId="6" applyNumberFormat="1" applyFont="1" applyFill="0" applyBorder="1" applyAlignment="1" applyProtection="0">
      <alignment horizontal="center" vertical="center"/>
    </xf>
    <xf numFmtId="10" fontId="0" borderId="7" applyNumberFormat="1" applyFont="1" applyFill="0" applyBorder="1" applyAlignment="1" applyProtection="0">
      <alignment horizontal="center" vertical="center"/>
    </xf>
    <xf numFmtId="0" fontId="3" fillId="3" borderId="7" applyNumberFormat="1" applyFont="1" applyFill="1" applyBorder="1" applyAlignment="1" applyProtection="0">
      <alignment vertical="center" wrapText="1"/>
    </xf>
    <xf numFmtId="49" fontId="0" borderId="7" applyNumberFormat="1" applyFont="1" applyFill="0" applyBorder="1" applyAlignment="1" applyProtection="0">
      <alignment horizontal="center" vertical="center" wrapText="1"/>
    </xf>
    <xf numFmtId="0" fontId="3" fillId="3" borderId="7" applyNumberFormat="0" applyFont="1" applyFill="1" applyBorder="1" applyAlignment="1" applyProtection="0">
      <alignment vertical="center" wrapText="1"/>
    </xf>
    <xf numFmtId="49" fontId="3" fillId="9" borderId="5" applyNumberFormat="1" applyFont="1" applyFill="1" applyBorder="1" applyAlignment="1" applyProtection="0">
      <alignment vertical="center" wrapText="1"/>
    </xf>
    <xf numFmtId="3" fontId="0" fillId="9" borderId="6" applyNumberFormat="1" applyFont="1" applyFill="1" applyBorder="1" applyAlignment="1" applyProtection="0">
      <alignment horizontal="center" vertical="center"/>
    </xf>
    <xf numFmtId="3" fontId="0" fillId="9" borderId="7" applyNumberFormat="1" applyFont="1" applyFill="1" applyBorder="1" applyAlignment="1" applyProtection="0">
      <alignment horizontal="center" vertical="center"/>
    </xf>
    <xf numFmtId="0" fontId="3" fillId="3" borderId="5" applyNumberFormat="0" applyFont="1" applyFill="1" applyBorder="1" applyAlignment="1" applyProtection="0">
      <alignment vertical="center" wrapText="1"/>
    </xf>
    <xf numFmtId="0" fontId="0" borderId="6" applyNumberFormat="0" applyFont="1" applyFill="0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3" fillId="3" borderId="2" applyNumberFormat="1" applyFont="1" applyFill="1" applyBorder="1" applyAlignment="1" applyProtection="0">
      <alignment vertical="bottom" wrapText="1"/>
    </xf>
    <xf numFmtId="49" fontId="3" fillId="3" borderId="5" applyNumberFormat="1" applyFont="1" applyFill="1" applyBorder="1" applyAlignment="1" applyProtection="0">
      <alignment vertical="bottom" wrapText="1"/>
    </xf>
    <xf numFmtId="10" fontId="0" borderId="6" applyNumberFormat="1" applyFont="1" applyFill="0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12" fillId="5" borderId="13" applyNumberFormat="1" applyFont="1" applyFill="1" applyBorder="1" applyAlignment="1" applyProtection="0">
      <alignment horizontal="center" vertical="center"/>
    </xf>
    <xf numFmtId="0" fontId="12" fillId="5" borderId="14" applyNumberFormat="0" applyFont="1" applyFill="1" applyBorder="1" applyAlignment="1" applyProtection="0">
      <alignment horizontal="center" vertical="center"/>
    </xf>
    <xf numFmtId="0" fontId="12" fillId="5" borderId="15" applyNumberFormat="0" applyFont="1" applyFill="1" applyBorder="1" applyAlignment="1" applyProtection="0">
      <alignment horizontal="center" vertical="center"/>
    </xf>
    <xf numFmtId="49" fontId="13" fillId="5" borderId="16" applyNumberFormat="1" applyFont="1" applyFill="1" applyBorder="1" applyAlignment="1" applyProtection="0">
      <alignment horizontal="center" vertical="center" wrapText="1"/>
    </xf>
    <xf numFmtId="49" fontId="13" fillId="5" borderId="17" applyNumberFormat="1" applyFont="1" applyFill="1" applyBorder="1" applyAlignment="1" applyProtection="0">
      <alignment horizontal="center" vertical="center" wrapText="1"/>
    </xf>
    <xf numFmtId="49" fontId="13" fillId="5" borderId="9" applyNumberFormat="1" applyFont="1" applyFill="1" applyBorder="1" applyAlignment="1" applyProtection="0">
      <alignment horizontal="center" vertical="center" wrapText="1"/>
    </xf>
    <xf numFmtId="0" fontId="3" fillId="5" borderId="18" applyNumberFormat="0" applyFont="1" applyFill="1" applyBorder="1" applyAlignment="1" applyProtection="0">
      <alignment vertical="bottom" wrapText="1"/>
    </xf>
    <xf numFmtId="0" fontId="0" fillId="5" borderId="19" applyNumberFormat="0" applyFont="1" applyFill="1" applyBorder="1" applyAlignment="1" applyProtection="0">
      <alignment vertical="bottom" wrapText="1"/>
    </xf>
    <xf numFmtId="0" fontId="0" fillId="5" borderId="20" applyNumberFormat="0" applyFont="1" applyFill="1" applyBorder="1" applyAlignment="1" applyProtection="0">
      <alignment vertical="bottom" wrapText="1"/>
    </xf>
    <xf numFmtId="49" fontId="3" fillId="5" borderId="21" applyNumberFormat="1" applyFont="1" applyFill="1" applyBorder="1" applyAlignment="1" applyProtection="0">
      <alignment vertical="center" wrapText="1"/>
    </xf>
    <xf numFmtId="49" fontId="0" fillId="5" borderId="22" applyNumberFormat="1" applyFont="1" applyFill="1" applyBorder="1" applyAlignment="1" applyProtection="0">
      <alignment vertical="center" wrapText="1"/>
    </xf>
    <xf numFmtId="49" fontId="0" fillId="5" borderId="23" applyNumberFormat="1" applyFont="1" applyFill="1" applyBorder="1" applyAlignment="1" applyProtection="0">
      <alignment vertical="center" wrapText="1"/>
    </xf>
    <xf numFmtId="49" fontId="0" fillId="5" borderId="24" applyNumberFormat="1" applyFont="1" applyFill="1" applyBorder="1" applyAlignment="1" applyProtection="0">
      <alignment vertical="center" wrapText="1"/>
    </xf>
    <xf numFmtId="49" fontId="3" fillId="5" borderId="25" applyNumberFormat="1" applyFont="1" applyFill="1" applyBorder="1" applyAlignment="1" applyProtection="0">
      <alignment vertical="center" wrapText="1"/>
    </xf>
    <xf numFmtId="49" fontId="0" fillId="5" borderId="26" applyNumberFormat="1" applyFont="1" applyFill="1" applyBorder="1" applyAlignment="1" applyProtection="0">
      <alignment vertical="center" wrapText="1"/>
    </xf>
    <xf numFmtId="49" fontId="0" fillId="5" borderId="27" applyNumberFormat="1" applyFont="1" applyFill="1" applyBorder="1" applyAlignment="1" applyProtection="0">
      <alignment vertical="center" wrapText="1"/>
    </xf>
    <xf numFmtId="49" fontId="3" fillId="5" borderId="28" applyNumberFormat="1" applyFont="1" applyFill="1" applyBorder="1" applyAlignment="1" applyProtection="0">
      <alignment vertical="bottom" wrapText="1"/>
    </xf>
    <xf numFmtId="49" fontId="14" fillId="5" borderId="29" applyNumberFormat="1" applyFont="1" applyFill="1" applyBorder="1" applyAlignment="1" applyProtection="0">
      <alignment horizontal="center" vertical="bottom" wrapText="1"/>
    </xf>
    <xf numFmtId="49" fontId="14" fillId="5" borderId="30" applyNumberFormat="1" applyFont="1" applyFill="1" applyBorder="1" applyAlignment="1" applyProtection="0">
      <alignment horizontal="center" vertical="bottom" wrapText="1"/>
    </xf>
    <xf numFmtId="49" fontId="15" fillId="10" borderId="31" applyNumberFormat="1" applyFont="1" applyFill="1" applyBorder="1" applyAlignment="1" applyProtection="0">
      <alignment vertical="bottom"/>
    </xf>
    <xf numFmtId="3" fontId="16" fillId="5" borderId="32" applyNumberFormat="1" applyFont="1" applyFill="1" applyBorder="1" applyAlignment="1" applyProtection="0">
      <alignment horizontal="right" vertical="bottom" wrapText="1"/>
    </xf>
    <xf numFmtId="61" fontId="16" fillId="5" borderId="10" applyNumberFormat="1" applyFont="1" applyFill="1" applyBorder="1" applyAlignment="1" applyProtection="0">
      <alignment horizontal="right" vertical="bottom" wrapText="1"/>
    </xf>
    <xf numFmtId="3" fontId="16" fillId="5" borderId="10" applyNumberFormat="1" applyFont="1" applyFill="1" applyBorder="1" applyAlignment="1" applyProtection="0">
      <alignment horizontal="right" vertical="bottom" wrapText="1"/>
    </xf>
    <xf numFmtId="49" fontId="3" fillId="10" borderId="31" applyNumberFormat="1" applyFont="1" applyFill="1" applyBorder="1" applyAlignment="1" applyProtection="0">
      <alignment vertical="bottom"/>
    </xf>
    <xf numFmtId="63" fontId="0" fillId="5" borderId="32" applyNumberFormat="1" applyFont="1" applyFill="1" applyBorder="1" applyAlignment="1" applyProtection="0">
      <alignment vertical="bottom"/>
    </xf>
    <xf numFmtId="1" fontId="0" fillId="5" borderId="32" applyNumberFormat="1" applyFont="1" applyFill="1" applyBorder="1" applyAlignment="1" applyProtection="0">
      <alignment vertical="bottom"/>
    </xf>
    <xf numFmtId="0" fontId="3" fillId="10" borderId="31" applyNumberFormat="0" applyFont="1" applyFill="1" applyBorder="1" applyAlignment="1" applyProtection="0">
      <alignment vertical="bottom"/>
    </xf>
    <xf numFmtId="0" fontId="0" fillId="5" borderId="32" applyNumberFormat="0" applyFont="1" applyFill="1" applyBorder="1" applyAlignment="1" applyProtection="0">
      <alignment vertical="bottom"/>
    </xf>
    <xf numFmtId="62" fontId="0" fillId="5" borderId="1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/>
    </xf>
    <xf numFmtId="9" fontId="0" borderId="3" applyNumberFormat="1" applyFont="1" applyFill="0" applyBorder="1" applyAlignment="1" applyProtection="0">
      <alignment vertical="bottom"/>
    </xf>
    <xf numFmtId="9" fontId="0" borderId="4" applyNumberFormat="1" applyFont="1" applyFill="0" applyBorder="1" applyAlignment="1" applyProtection="0">
      <alignment vertical="bottom"/>
    </xf>
    <xf numFmtId="9" fontId="0" borderId="6" applyNumberFormat="1" applyFont="1" applyFill="0" applyBorder="1" applyAlignment="1" applyProtection="0">
      <alignment vertical="bottom"/>
    </xf>
    <xf numFmtId="9" fontId="0" borderId="7" applyNumberFormat="1" applyFont="1" applyFill="0" applyBorder="1" applyAlignment="1" applyProtection="0">
      <alignment vertical="bottom"/>
    </xf>
    <xf numFmtId="62" fontId="0" borderId="6" applyNumberFormat="1" applyFont="1" applyFill="0" applyBorder="1" applyAlignment="1" applyProtection="0">
      <alignment vertical="bottom"/>
    </xf>
    <xf numFmtId="3" fontId="3" borderId="6" applyNumberFormat="1" applyFont="1" applyFill="0" applyBorder="1" applyAlignment="1" applyProtection="0">
      <alignment vertical="bottom"/>
    </xf>
    <xf numFmtId="3" fontId="3" borderId="7" applyNumberFormat="1" applyFont="1" applyFill="0" applyBorder="1" applyAlignment="1" applyProtection="0">
      <alignment vertical="bottom"/>
    </xf>
    <xf numFmtId="49" fontId="17" fillId="5" borderId="33" applyNumberFormat="1" applyFont="1" applyFill="1" applyBorder="1" applyAlignment="1" applyProtection="0">
      <alignment horizontal="center" vertical="center" wrapText="1"/>
    </xf>
    <xf numFmtId="49" fontId="0" borderId="34" applyNumberFormat="1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49" fontId="14" fillId="5" borderId="36" applyNumberFormat="1" applyFont="1" applyFill="1" applyBorder="1" applyAlignment="1" applyProtection="0">
      <alignment horizontal="center" vertical="center" wrapText="1"/>
    </xf>
    <xf numFmtId="49" fontId="14" fillId="5" borderId="37" applyNumberFormat="1" applyFont="1" applyFill="1" applyBorder="1" applyAlignment="1" applyProtection="0">
      <alignment horizontal="center" vertical="center" wrapText="1"/>
    </xf>
    <xf numFmtId="49" fontId="14" fillId="5" borderId="38" applyNumberFormat="1" applyFont="1" applyFill="1" applyBorder="1" applyAlignment="1" applyProtection="0">
      <alignment horizontal="center" vertical="center" wrapText="1"/>
    </xf>
    <xf numFmtId="49" fontId="14" fillId="5" borderId="39" applyNumberFormat="1" applyFont="1" applyFill="1" applyBorder="1" applyAlignment="1" applyProtection="0">
      <alignment horizontal="center" vertical="center" wrapText="1"/>
    </xf>
    <xf numFmtId="49" fontId="14" fillId="5" borderId="40" applyNumberFormat="1" applyFont="1" applyFill="1" applyBorder="1" applyAlignment="1" applyProtection="0">
      <alignment horizontal="center" vertical="center" wrapText="1"/>
    </xf>
    <xf numFmtId="49" fontId="14" fillId="5" borderId="27" applyNumberFormat="1" applyFont="1" applyFill="1" applyBorder="1" applyAlignment="1" applyProtection="0">
      <alignment horizontal="center" vertical="center" wrapText="1"/>
    </xf>
    <xf numFmtId="49" fontId="3" fillId="5" borderId="41" applyNumberFormat="1" applyFont="1" applyFill="1" applyBorder="1" applyAlignment="1" applyProtection="0">
      <alignment vertical="bottom" wrapText="1"/>
    </xf>
    <xf numFmtId="49" fontId="14" fillId="5" borderId="42" applyNumberFormat="1" applyFont="1" applyFill="1" applyBorder="1" applyAlignment="1" applyProtection="0">
      <alignment horizontal="center" vertical="bottom" wrapText="1"/>
    </xf>
    <xf numFmtId="49" fontId="14" fillId="5" borderId="43" applyNumberFormat="1" applyFont="1" applyFill="1" applyBorder="1" applyAlignment="1" applyProtection="0">
      <alignment horizontal="center" vertical="bottom" wrapText="1"/>
    </xf>
    <xf numFmtId="0" fontId="14" fillId="5" borderId="43" applyNumberFormat="0" applyFont="1" applyFill="1" applyBorder="1" applyAlignment="1" applyProtection="0">
      <alignment horizontal="center" vertical="center"/>
    </xf>
    <xf numFmtId="0" fontId="0" borderId="43" applyNumberFormat="0" applyFont="1" applyFill="0" applyBorder="1" applyAlignment="1" applyProtection="0">
      <alignment vertical="bottom"/>
    </xf>
    <xf numFmtId="49" fontId="15" fillId="3" borderId="5" applyNumberFormat="1" applyFont="1" applyFill="1" applyBorder="1" applyAlignment="1" applyProtection="0">
      <alignment vertical="bottom"/>
    </xf>
    <xf numFmtId="3" fontId="16" fillId="5" borderId="6" applyNumberFormat="1" applyFont="1" applyFill="1" applyBorder="1" applyAlignment="1" applyProtection="0">
      <alignment horizontal="right" vertical="bottom" wrapText="1"/>
    </xf>
    <xf numFmtId="3" fontId="16" fillId="5" borderId="7" applyNumberFormat="1" applyFont="1" applyFill="1" applyBorder="1" applyAlignment="1" applyProtection="0">
      <alignment horizontal="right" vertical="bottom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5" borderId="14" applyNumberFormat="0" applyFont="1" applyFill="1" applyBorder="1" applyAlignment="1" applyProtection="0">
      <alignment vertical="bottom"/>
    </xf>
    <xf numFmtId="49" fontId="19" fillId="4" borderId="8" applyNumberFormat="1" applyFont="1" applyFill="1" applyBorder="1" applyAlignment="1" applyProtection="0">
      <alignment vertical="bottom"/>
    </xf>
    <xf numFmtId="49" fontId="3" fillId="4" borderId="8" applyNumberFormat="1" applyFont="1" applyFill="1" applyBorder="1" applyAlignment="1" applyProtection="0">
      <alignment vertical="bottom"/>
    </xf>
    <xf numFmtId="49" fontId="20" fillId="5" borderId="9" applyNumberFormat="1" applyFont="1" applyFill="1" applyBorder="1" applyAlignment="1" applyProtection="0">
      <alignment vertical="center" wrapText="1"/>
    </xf>
    <xf numFmtId="49" fontId="20" fillId="5" borderId="16" applyNumberFormat="1" applyFont="1" applyFill="1" applyBorder="1" applyAlignment="1" applyProtection="0">
      <alignment vertical="center" wrapText="1"/>
    </xf>
    <xf numFmtId="0" fontId="20" fillId="5" borderId="17" applyNumberFormat="1" applyFont="1" applyFill="1" applyBorder="1" applyAlignment="1" applyProtection="0">
      <alignment vertical="bottom"/>
    </xf>
    <xf numFmtId="10" fontId="20" fillId="5" borderId="9" applyNumberFormat="1" applyFont="1" applyFill="1" applyBorder="1" applyAlignment="1" applyProtection="0">
      <alignment vertical="bottom"/>
    </xf>
    <xf numFmtId="1" fontId="20" fillId="5" borderId="9" applyNumberFormat="1" applyFont="1" applyFill="1" applyBorder="1" applyAlignment="1" applyProtection="0">
      <alignment vertical="bottom"/>
    </xf>
    <xf numFmtId="49" fontId="20" fillId="5" borderId="10" applyNumberFormat="1" applyFont="1" applyFill="1" applyBorder="1" applyAlignment="1" applyProtection="0">
      <alignment vertical="center" wrapText="1"/>
    </xf>
    <xf numFmtId="49" fontId="20" fillId="5" borderId="31" applyNumberFormat="1" applyFont="1" applyFill="1" applyBorder="1" applyAlignment="1" applyProtection="0">
      <alignment vertical="center" wrapText="1"/>
    </xf>
    <xf numFmtId="0" fontId="20" fillId="5" borderId="32" applyNumberFormat="1" applyFont="1" applyFill="1" applyBorder="1" applyAlignment="1" applyProtection="0">
      <alignment vertical="bottom"/>
    </xf>
    <xf numFmtId="10" fontId="20" fillId="5" borderId="10" applyNumberFormat="1" applyFont="1" applyFill="1" applyBorder="1" applyAlignment="1" applyProtection="0">
      <alignment vertical="bottom"/>
    </xf>
    <xf numFmtId="1" fontId="20" fillId="5" borderId="10" applyNumberFormat="1" applyFont="1" applyFill="1" applyBorder="1" applyAlignment="1" applyProtection="0">
      <alignment vertical="bottom"/>
    </xf>
    <xf numFmtId="49" fontId="20" fillId="5" borderId="31" applyNumberFormat="1" applyFont="1" applyFill="1" applyBorder="1" applyAlignment="1" applyProtection="0">
      <alignment vertical="bottom"/>
    </xf>
    <xf numFmtId="1" fontId="20" fillId="5" borderId="32" applyNumberFormat="1" applyFont="1" applyFill="1" applyBorder="1" applyAlignment="1" applyProtection="0">
      <alignment vertical="bottom"/>
    </xf>
    <xf numFmtId="0" fontId="20" fillId="5" borderId="32" applyNumberFormat="1" applyFont="1" applyFill="1" applyBorder="1" applyAlignment="1" applyProtection="0">
      <alignment vertical="center" wrapText="1"/>
    </xf>
    <xf numFmtId="1" fontId="20" fillId="5" borderId="32" applyNumberFormat="1" applyFont="1" applyFill="1" applyBorder="1" applyAlignment="1" applyProtection="0">
      <alignment vertical="center" wrapText="1"/>
    </xf>
    <xf numFmtId="0" fontId="20" fillId="5" borderId="31" applyNumberFormat="0" applyFont="1" applyFill="1" applyBorder="1" applyAlignment="1" applyProtection="0">
      <alignment vertical="center" wrapText="1"/>
    </xf>
    <xf numFmtId="63" fontId="20" fillId="5" borderId="10" applyNumberFormat="1" applyFont="1" applyFill="1" applyBorder="1" applyAlignment="1" applyProtection="0">
      <alignment vertical="bottom"/>
    </xf>
    <xf numFmtId="3" fontId="20" fillId="5" borderId="10" applyNumberFormat="1" applyFont="1" applyFill="1" applyBorder="1" applyAlignment="1" applyProtection="0">
      <alignment vertical="bottom"/>
    </xf>
    <xf numFmtId="49" fontId="19" fillId="5" borderId="10" applyNumberFormat="1" applyFont="1" applyFill="1" applyBorder="1" applyAlignment="1" applyProtection="0">
      <alignment vertical="center" wrapText="1"/>
    </xf>
    <xf numFmtId="59" fontId="20" fillId="5" borderId="10" applyNumberFormat="1" applyFont="1" applyFill="1" applyBorder="1" applyAlignment="1" applyProtection="0">
      <alignment vertical="bottom"/>
    </xf>
    <xf numFmtId="0" fontId="0" fillId="5" borderId="3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10" borderId="16" applyNumberFormat="1" applyFont="1" applyFill="1" applyBorder="1" applyAlignment="1" applyProtection="0">
      <alignment vertical="bottom"/>
    </xf>
    <xf numFmtId="1" fontId="0" fillId="5" borderId="17" applyNumberFormat="1" applyFont="1" applyFill="1" applyBorder="1" applyAlignment="1" applyProtection="0">
      <alignment vertical="bottom"/>
    </xf>
    <xf numFmtId="1" fontId="0" fillId="5" borderId="9" applyNumberFormat="1" applyFont="1" applyFill="1" applyBorder="1" applyAlignment="1" applyProtection="0">
      <alignment vertical="bottom"/>
    </xf>
    <xf numFmtId="10" fontId="0" fillId="5" borderId="9" applyNumberFormat="1" applyFont="1" applyFill="1" applyBorder="1" applyAlignment="1" applyProtection="0">
      <alignment vertical="bottom"/>
    </xf>
    <xf numFmtId="1" fontId="0" fillId="5" borderId="10" applyNumberFormat="1" applyFont="1" applyFill="1" applyBorder="1" applyAlignment="1" applyProtection="0">
      <alignment vertical="bottom"/>
    </xf>
    <xf numFmtId="10" fontId="0" fillId="5" borderId="10" applyNumberFormat="1" applyFont="1" applyFill="1" applyBorder="1" applyAlignment="1" applyProtection="0">
      <alignment vertical="bottom"/>
    </xf>
    <xf numFmtId="1" fontId="0" fillId="5" borderId="44" applyNumberFormat="1" applyFont="1" applyFill="1" applyBorder="1" applyAlignment="1" applyProtection="0">
      <alignment vertical="bottom"/>
    </xf>
    <xf numFmtId="10" fontId="0" fillId="5" borderId="45" applyNumberFormat="1" applyFont="1" applyFill="1" applyBorder="1" applyAlignment="1" applyProtection="0">
      <alignment vertical="bottom"/>
    </xf>
    <xf numFmtId="63" fontId="0" fillId="5" borderId="10" applyNumberFormat="1" applyFont="1" applyFill="1" applyBorder="1" applyAlignment="1" applyProtection="0">
      <alignment vertical="bottom"/>
    </xf>
    <xf numFmtId="49" fontId="0" fillId="5" borderId="3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5" borderId="17" applyNumberFormat="1" applyFont="1" applyFill="1" applyBorder="1" applyAlignment="1" applyProtection="0">
      <alignment vertical="bottom"/>
    </xf>
    <xf numFmtId="49" fontId="0" fillId="5" borderId="9" applyNumberFormat="1" applyFont="1" applyFill="1" applyBorder="1" applyAlignment="1" applyProtection="0">
      <alignment vertical="bottom"/>
    </xf>
    <xf numFmtId="0" fontId="0" fillId="5" borderId="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5" borderId="10" applyNumberFormat="1" applyFont="1" applyFill="1" applyBorder="1" applyAlignment="1" applyProtection="0">
      <alignment vertical="bottom" wrapText="1"/>
    </xf>
    <xf numFmtId="49" fontId="3" fillId="11" borderId="31" applyNumberFormat="1" applyFont="1" applyFill="1" applyBorder="1" applyAlignment="1" applyProtection="0">
      <alignment vertical="bottom"/>
    </xf>
    <xf numFmtId="1" fontId="0" fillId="11" borderId="3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0000ff"/>
      <rgbColor rgb="ffbdc0bf"/>
      <rgbColor rgb="ffa5a5a5"/>
      <rgbColor rgb="ff3f3f3f"/>
      <rgbColor rgb="ffffffff"/>
      <rgbColor rgb="ff0000d4"/>
      <rgbColor rgb="ff008080"/>
      <rgbColor rgb="fffbcaa2"/>
      <rgbColor rgb="ffaaaaaa"/>
      <rgbColor rgb="ffdbdbdb"/>
      <rgbColor rgb="ffdd0806"/>
      <rgbColor rgb="ffa5d5e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dss.org.ua/forecasts/nation_pop_proj" TargetMode="External"/><Relationship Id="rId2" Type="http://schemas.openxmlformats.org/officeDocument/2006/relationships/hyperlink" Target="https://lb.ua/society/2023/12/17/589241_budanov_chiselnist_sil_oboroni.html" TargetMode="External"/><Relationship Id="rId3" Type="http://schemas.openxmlformats.org/officeDocument/2006/relationships/hyperlink" Target="https://www.economist.com/europe/2023/11/12/as-ukrainian-men-head-off-to-fight-women-take-up-their-jobs" TargetMode="External"/><Relationship Id="rId4" Type="http://schemas.openxmlformats.org/officeDocument/2006/relationships/hyperlink" Target="https://ukrstat.gov.ua/druk/publicat/kat_u/2023/zb/10/zb_szn_2022.pdf" TargetMode="External"/><Relationship Id="rId5" Type="http://schemas.openxmlformats.org/officeDocument/2006/relationships/hyperlink" Target="https://www.ukrstat.gov.ua/druk/publicat/kat_u/2022/zb/07/sdhd_22.pdf" TargetMode="External"/><Relationship Id="rId6" Type="http://schemas.openxmlformats.org/officeDocument/2006/relationships/hyperlink" Target="https://www.ukrstat.gov.ua/operativ/operativ2021/osv/vush_osv/vfpo_Ukr_2022.xls" TargetMode="External"/><Relationship Id="rId7" Type="http://schemas.openxmlformats.org/officeDocument/2006/relationships/hyperlink" Target="https://forbes.ua/news/ponad-pivmilyona-v-uryadi-nazvali-kilkist-zabronovanikh-viyskovozobovyazanikh-pratsivnikiv-17032023-12460" TargetMode="External"/><Relationship Id="rId8" Type="http://schemas.openxmlformats.org/officeDocument/2006/relationships/hyperlink" Target="https://wp.unil.ch/space/files/2024/01/240111_SPACE-I_2022_FinalReport.pdf" TargetMode="External"/><Relationship Id="rId9" Type="http://schemas.openxmlformats.org/officeDocument/2006/relationships/hyperlink" Target="https://ukrstat.gov.ua/operativ/micro_dani/mic_doch_i_umovy_2021.zip" TargetMode="External"/></Relationships>
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s://wp.unil.ch/space/files/2024/01/240111_SPACE-I_2022_FinalReport.pdf" TargetMode="External"/></Relationships>
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s://www.ukrstat.gov.ua/druk/publicat/kat_u/2022/zb/06/roz_nas22.pdf" TargetMode="External"/></Relationships>

</file>

<file path=xl/worksheets/_rels/sheet17.xml.rels><?xml version="1.0" encoding="UTF-8"?>
<Relationships xmlns="http://schemas.openxmlformats.org/package/2006/relationships"><Relationship Id="rId1" Type="http://schemas.openxmlformats.org/officeDocument/2006/relationships/hyperlink" Target="https://idss.org.ua/forecasts/nation_pop_proj" TargetMode="External"/><Relationship Id="rId2" Type="http://schemas.openxmlformats.org/officeDocument/2006/relationships/hyperlink" Target="https://dtm.iom.int/datasets/ukraine-area-baseline-assessment-raion-level-round-30" TargetMode="External"/><Relationship Id="rId3" Type="http://schemas.openxmlformats.org/officeDocument/2006/relationships/hyperlink" Target="https://ec.europa.eu/eurostat/databrowser/view/migr_asytpsm__custom_9123349/default/table?lang=en" TargetMode="External"/><Relationship Id="rId4" Type="http://schemas.openxmlformats.org/officeDocument/2006/relationships/hyperlink" Target="https://www.ukrstat.gov.ua/druk/publicat/kat_u/2022/zb/06/roz_nas22.pdf" TargetMode="External"/><Relationship Id="rId5" Type="http://schemas.openxmlformats.org/officeDocument/2006/relationships/hyperlink" Target="https://tass.ru/obschestvo/19454219" TargetMode="External"/><Relationship Id="rId6" Type="http://schemas.openxmlformats.org/officeDocument/2006/relationships/hyperlink" Target="https://tass.ru/obschestvo/19454219" TargetMode="External"/><Relationship Id="rId7" Type="http://schemas.openxmlformats.org/officeDocument/2006/relationships/hyperlink" Target="https://www.slovoidilo.ua/2023/12/06/infografika/bezpeka/zbrojni-syly-ukrayiny-chyselnist-hendernyj-rozpodil-ta-misce-svitovomu-rejtynhu" TargetMode="External"/><Relationship Id="rId8" Type="http://schemas.openxmlformats.org/officeDocument/2006/relationships/hyperlink" Target="https://www.msp.gov.ua/content/simya.html" TargetMode="External"/><Relationship Id="rId9" Type="http://schemas.openxmlformats.org/officeDocument/2006/relationships/hyperlink" Target="https://www.ukrinform.ua/rubric-society/3763345-v-ukraini-nalicuetsa-3-miljoni-ludej-z-invalidnistu-zolnovic.html" TargetMode="External"/><Relationship Id="rId10" Type="http://schemas.openxmlformats.org/officeDocument/2006/relationships/hyperlink" Target="https://forbes.ua/news/ponad-pivmilyona-v-uryadi-nazvali-kilkist-zabronovanikh-viyskovozobovyazanikh-pratsivnikiv-17032023-12460" TargetMode="Externa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dtm.iom.int/reports/ukraine-internal-displacement-report-general-population-survey-round-14-september-october" TargetMode="External"/><Relationship Id="rId2" Type="http://schemas.openxmlformats.org/officeDocument/2006/relationships/hyperlink" Target="https://dtm.iom.int/reports/ukraine-%E2%80%94-national-monitoring-system-situation-internally-displaced-persons-september-2020?close=true" TargetMode="Externa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ec.europa.eu/eurostat/databrowser/view/migr_asytpsm__custom_9123349/default/table?lang=en" TargetMode="External"/><Relationship Id="rId2" Type="http://schemas.openxmlformats.org/officeDocument/2006/relationships/hyperlink" Target="https://data.unhcr.org/en/dataviz/248?sv=54&amp;geo=10784" TargetMode="External"/><Relationship Id="rId3" Type="http://schemas.openxmlformats.org/officeDocument/2006/relationships/hyperlink" Target="https://migrationobservatory.ox.ac.uk/resources/briefings/ukrainian-migration-to-the-uk/" TargetMode="External"/><Relationship Id="rId4" Type="http://schemas.openxmlformats.org/officeDocument/2006/relationships/hyperlink" Target="https://migrationobservatory.ox.ac.uk/resources/briefings/ukrainian-migration-to-the-uk/" TargetMode="Externa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ukrstat.gov.ua/druk/publicat/kat_u/2023/zb/10/zb_szn_2022.pdf" TargetMode="External"/><Relationship Id="rId2" Type="http://schemas.openxmlformats.org/officeDocument/2006/relationships/hyperlink" Target="https://www.ukrstat.gov.ua/druk/publicat/kat_u/2021/zb/07/zb_szn_2020.pdf" TargetMode="Externa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s://www.ukrstat.gov.ua/operativ/operativ2021/osv/vush_osv/vfpo_Ukr_2022.xls" TargetMode="External"/><Relationship Id="rId2" Type="http://schemas.openxmlformats.org/officeDocument/2006/relationships/hyperlink" Target="https://www.ukrstat.gov.ua/druk/publicat/kat_u/2021/zb/10/zb_Nauka_2020.pdf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" width="35.0391" style="1" customWidth="1"/>
    <col min="2" max="3" width="16.3516" style="1" customWidth="1"/>
    <col min="4" max="4" width="16" style="1" customWidth="1"/>
    <col min="5" max="7" width="16.3516" style="1" customWidth="1"/>
    <col min="8" max="8" width="31.5" style="1" customWidth="1"/>
    <col min="9" max="9" width="33.9609" style="1" customWidth="1"/>
    <col min="10" max="10" width="16.3516" style="1" customWidth="1"/>
    <col min="11" max="16384" width="16.3516" style="1" customWidth="1"/>
  </cols>
  <sheetData>
    <row r="1" ht="15.5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13.1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3">
        <v>8</v>
      </c>
      <c r="I2" t="s" s="5">
        <v>9</v>
      </c>
      <c r="J2" s="6"/>
    </row>
    <row r="3" ht="26.1" customHeight="1">
      <c r="A3" t="s" s="7">
        <v>10</v>
      </c>
      <c r="B3" s="8">
        <f>'pesimistic prognosis, IDSS'!F213</f>
        <v>10462028</v>
      </c>
      <c r="C3" s="9">
        <f>'pesimistic prognosis, IDSS'!C216*1000</f>
        <v>10772392</v>
      </c>
      <c r="D3" s="10">
        <f>B3/B$3</f>
        <v>1</v>
      </c>
      <c r="E3" s="10">
        <f>C3/C$3</f>
        <v>1</v>
      </c>
      <c r="F3" s="11">
        <f>B3</f>
        <v>10462028</v>
      </c>
      <c r="G3" s="11">
        <f>C3</f>
        <v>10772392</v>
      </c>
      <c r="H3" t="s" s="12">
        <v>11</v>
      </c>
      <c r="I3" s="13"/>
      <c r="J3" s="14"/>
    </row>
    <row r="4" ht="103.9" customHeight="1">
      <c r="A4" t="s" s="15">
        <v>12</v>
      </c>
      <c r="B4" s="16">
        <f>1300000</f>
        <v>1300000</v>
      </c>
      <c r="C4" s="17">
        <f>70000</f>
        <v>70000</v>
      </c>
      <c r="D4" s="18">
        <v>0.06</v>
      </c>
      <c r="E4" s="18">
        <f>C4/C$3*2</f>
        <v>0.0129961850627047</v>
      </c>
      <c r="F4" s="19">
        <f>F3-B4</f>
        <v>9162028</v>
      </c>
      <c r="G4" s="19">
        <f>G3-C4</f>
        <v>10702392</v>
      </c>
      <c r="H4" t="s" s="20">
        <v>13</v>
      </c>
      <c r="I4" t="s" s="20">
        <v>14</v>
      </c>
      <c r="J4" s="21"/>
    </row>
    <row r="5" ht="38.9" customHeight="1">
      <c r="A5" t="s" s="15">
        <v>15</v>
      </c>
      <c r="B5" s="16">
        <f>'occupied population'!G34-('IMO IDP Data'!B35/2)</f>
        <v>569841.009173112</v>
      </c>
      <c r="C5" s="17">
        <f>'occupied population'!H34-('IMO IDP Data'!B36/2)</f>
        <v>517578.382790258</v>
      </c>
      <c r="D5" s="18">
        <f>B5/B$3</f>
        <v>0.0544675477042417</v>
      </c>
      <c r="E5" s="18">
        <f>C5/C$3</f>
        <v>0.0480467460514116</v>
      </c>
      <c r="F5" s="19">
        <f>F4-B5</f>
        <v>8592186.99082689</v>
      </c>
      <c r="G5" s="19">
        <f>G4-C5</f>
        <v>10184813.6172097</v>
      </c>
      <c r="H5" t="s" s="20">
        <v>16</v>
      </c>
      <c r="I5" t="s" s="20">
        <v>17</v>
      </c>
      <c r="J5" s="21"/>
    </row>
    <row r="6" ht="12.9" customHeight="1">
      <c r="A6" t="s" s="15">
        <v>18</v>
      </c>
      <c r="B6" s="16">
        <f>'Migration calculation'!B24</f>
        <v>659319.105783444</v>
      </c>
      <c r="C6" s="17">
        <f>'Migration calculation'!C24</f>
        <v>1694960.17967053</v>
      </c>
      <c r="D6" s="18">
        <f>B6/B$3</f>
        <v>0.0630202008428427</v>
      </c>
      <c r="E6" s="18">
        <f>C6/C$3</f>
        <v>0.157342972635096</v>
      </c>
      <c r="F6" s="19">
        <f>F5-B6</f>
        <v>7932867.88504345</v>
      </c>
      <c r="G6" s="19">
        <f>G5-C6</f>
        <v>8489853.43753917</v>
      </c>
      <c r="H6" t="s" s="22">
        <v>19</v>
      </c>
      <c r="I6" s="23"/>
      <c r="J6" s="21"/>
    </row>
    <row r="7" ht="12.9" customHeight="1">
      <c r="A7" t="s" s="15">
        <v>20</v>
      </c>
      <c r="B7" s="16">
        <f>'Disability'!C27</f>
        <v>1020463.56952798</v>
      </c>
      <c r="C7" s="17">
        <f>'Disability'!D27</f>
        <v>692263.712064998</v>
      </c>
      <c r="D7" s="18">
        <f>B7/B$3</f>
        <v>0.0975397475066956</v>
      </c>
      <c r="E7" s="18">
        <f>C7/C$3</f>
        <v>0.0642627665299404</v>
      </c>
      <c r="F7" s="19">
        <f>F6-B7</f>
        <v>6912404.31551547</v>
      </c>
      <c r="G7" s="19">
        <f>G6-C7</f>
        <v>7797589.72547417</v>
      </c>
      <c r="H7" t="s" s="22">
        <v>21</v>
      </c>
      <c r="I7" s="23"/>
      <c r="J7" s="21"/>
    </row>
    <row r="8" ht="12.9" customHeight="1">
      <c r="A8" t="s" s="15">
        <v>22</v>
      </c>
      <c r="B8" s="16">
        <f>'care'!B11</f>
        <v>125409.830268679</v>
      </c>
      <c r="C8" s="17">
        <f>'care'!C11</f>
        <v>186376.169731321</v>
      </c>
      <c r="D8" s="18">
        <v>0</v>
      </c>
      <c r="E8" s="18">
        <v>0</v>
      </c>
      <c r="F8" s="19">
        <f>F7-B8</f>
        <v>6786994.48524679</v>
      </c>
      <c r="G8" s="19">
        <f>G11-C8</f>
        <v>6949010.58671159</v>
      </c>
      <c r="H8" t="s" s="22">
        <v>23</v>
      </c>
      <c r="I8" s="23"/>
      <c r="J8" s="21"/>
    </row>
    <row r="9" ht="12.9" customHeight="1">
      <c r="A9" t="s" s="15">
        <v>24</v>
      </c>
      <c r="B9" s="16">
        <f>(5542.5*1000*2.6/100)*(1-'Migration calculation'!C7)</f>
        <v>122548.086417211</v>
      </c>
      <c r="C9" s="17">
        <f>B9</f>
        <v>122548.086417211</v>
      </c>
      <c r="D9" s="18">
        <v>0</v>
      </c>
      <c r="E9" s="18">
        <v>0</v>
      </c>
      <c r="F9" s="19">
        <f>F8-B9</f>
        <v>6664446.39882958</v>
      </c>
      <c r="G9" s="19">
        <f>G8-C9</f>
        <v>6826462.50029438</v>
      </c>
      <c r="H9" t="s" s="22">
        <v>25</v>
      </c>
      <c r="I9" t="s" s="20">
        <v>26</v>
      </c>
      <c r="J9" s="21"/>
    </row>
    <row r="10" ht="12.9" customHeight="1">
      <c r="A10" t="s" s="15">
        <v>27</v>
      </c>
      <c r="B10" s="16">
        <f>'students'!B10*'occupied population'!G35</f>
        <v>407593.14081753</v>
      </c>
      <c r="C10" s="17">
        <f>'students'!D8*'occupied population'!H35</f>
        <v>349566.754382461</v>
      </c>
      <c r="D10" s="18">
        <f>B10/'pesimistic prognosis, IDSS'!C215</f>
        <v>0.241924328415743</v>
      </c>
      <c r="E10" s="18">
        <f>C10/'pesimistic prognosis, IDSS'!C217</f>
        <v>0.221101624949454</v>
      </c>
      <c r="F10" s="19">
        <f>F9-B10</f>
        <v>6256853.25801205</v>
      </c>
      <c r="G10" s="19">
        <f>G7-C10</f>
        <v>7448022.97109171</v>
      </c>
      <c r="H10" t="s" s="22">
        <v>28</v>
      </c>
      <c r="I10" t="s" s="20">
        <v>29</v>
      </c>
      <c r="J10" s="21"/>
    </row>
    <row r="11" ht="12.9" customHeight="1">
      <c r="A11" t="s" s="15">
        <v>30</v>
      </c>
      <c r="B11" s="16">
        <f>'science'!B13</f>
        <v>107476.854914621</v>
      </c>
      <c r="C11" s="17">
        <f>'science'!C13</f>
        <v>312636.214648797</v>
      </c>
      <c r="D11" s="18">
        <f>B11/B$3</f>
        <v>0.0102730421783063</v>
      </c>
      <c r="E11" s="18">
        <f>C11/C$3</f>
        <v>0.0290219864491375</v>
      </c>
      <c r="F11" s="19">
        <f>F10-B11</f>
        <v>6149376.40309743</v>
      </c>
      <c r="G11" s="19">
        <f>G10-C11</f>
        <v>7135386.75644291</v>
      </c>
      <c r="H11" t="s" s="22">
        <v>31</v>
      </c>
      <c r="I11" s="23"/>
      <c r="J11" s="21"/>
    </row>
    <row r="12" ht="12.9" customHeight="1">
      <c r="A12" t="s" s="15">
        <v>32</v>
      </c>
      <c r="B12" s="16">
        <v>528000</v>
      </c>
      <c r="C12" s="17">
        <f>B12</f>
        <v>528000</v>
      </c>
      <c r="D12" s="18">
        <f>B12/B$3</f>
        <v>0.0504682266191603</v>
      </c>
      <c r="E12" s="18">
        <f>C12/C$3</f>
        <v>0.0490141836650579</v>
      </c>
      <c r="F12" s="19">
        <f>F11-B12</f>
        <v>5621376.40309743</v>
      </c>
      <c r="G12" s="19">
        <f>G9-C12</f>
        <v>6298462.50029438</v>
      </c>
      <c r="H12" t="s" s="22">
        <v>33</v>
      </c>
      <c r="I12" s="23"/>
      <c r="J12" s="21"/>
    </row>
    <row r="13" ht="12.9" customHeight="1">
      <c r="A13" t="s" s="15">
        <v>34</v>
      </c>
      <c r="B13" s="16">
        <f>'prisons'!B10</f>
        <v>25625.388</v>
      </c>
      <c r="C13" s="17">
        <f>'prisons'!C10</f>
        <v>1405.612</v>
      </c>
      <c r="D13" s="18">
        <f>B13/B$3</f>
        <v>0.00244937100149225</v>
      </c>
      <c r="E13" s="18">
        <f>C13/C$3</f>
        <v>0.000130482811988275</v>
      </c>
      <c r="F13" s="19">
        <f>F12-B13</f>
        <v>5595751.01509743</v>
      </c>
      <c r="G13" s="19">
        <f>G12-C13</f>
        <v>6297056.88829438</v>
      </c>
      <c r="H13" t="s" s="22">
        <v>35</v>
      </c>
      <c r="I13" s="23"/>
      <c r="J13" s="21"/>
    </row>
    <row r="14" ht="16.35" customHeight="1">
      <c r="A14" t="s" s="15">
        <v>36</v>
      </c>
      <c r="B14" s="16">
        <f>'pesimistic prognosis, IDSS'!C215*(1-D14-D10)</f>
        <v>707374.296770319</v>
      </c>
      <c r="C14" s="17">
        <f>'pesimistic prognosis, IDSS'!C217*(1-E14-E10)</f>
        <v>660998.920877469</v>
      </c>
      <c r="D14" s="18">
        <f>SUM(D4:D13)-D10</f>
        <v>0.338218135852739</v>
      </c>
      <c r="E14" s="18">
        <f>SUM(E4:E13)-E10</f>
        <v>0.360815323205336</v>
      </c>
      <c r="F14" s="19">
        <f>F13-B14</f>
        <v>4888376.71832711</v>
      </c>
      <c r="G14" s="19">
        <f>G13-C14</f>
        <v>5636057.96741691</v>
      </c>
      <c r="H14" t="s" s="22">
        <v>37</v>
      </c>
      <c r="I14" s="23"/>
      <c r="J14" s="21"/>
    </row>
    <row r="15" ht="12.9" customHeight="1">
      <c r="A15" t="s" s="15">
        <v>38</v>
      </c>
      <c r="B15" s="16"/>
      <c r="C15" s="18">
        <f>(1-46%)</f>
        <v>0.54</v>
      </c>
      <c r="D15" s="18"/>
      <c r="E15" s="18"/>
      <c r="F15" s="19"/>
      <c r="G15" s="19"/>
      <c r="H15" s="21"/>
      <c r="I15" s="23"/>
      <c r="J15" s="21"/>
    </row>
    <row r="16" ht="12.9" customHeight="1">
      <c r="A16" s="24"/>
      <c r="B16" s="16"/>
      <c r="C16" s="17"/>
      <c r="D16" s="18"/>
      <c r="E16" s="17"/>
      <c r="F16" s="17"/>
      <c r="G16" s="17"/>
      <c r="H16" s="21"/>
      <c r="I16" s="23"/>
      <c r="J16" s="21"/>
    </row>
    <row r="17" ht="12.9" customHeight="1">
      <c r="A17" t="s" s="15">
        <v>39</v>
      </c>
      <c r="B17" s="16">
        <f>F14</f>
        <v>4888376.71832711</v>
      </c>
      <c r="C17" s="17">
        <f>G14*C15</f>
        <v>3043471.30240513</v>
      </c>
      <c r="D17" t="s" s="25">
        <v>40</v>
      </c>
      <c r="E17" s="18"/>
      <c r="F17" s="17"/>
      <c r="G17" s="17"/>
      <c r="H17" s="21"/>
      <c r="I17" s="23"/>
      <c r="J17" s="21"/>
    </row>
    <row r="18" ht="12.9" customHeight="1">
      <c r="A18" s="24"/>
      <c r="B18" s="16"/>
      <c r="C18" s="17"/>
      <c r="D18" s="18"/>
      <c r="E18" s="17"/>
      <c r="F18" s="17"/>
      <c r="G18" s="17"/>
      <c r="H18" s="21"/>
      <c r="I18" s="23"/>
      <c r="J18" s="21"/>
    </row>
    <row r="19" ht="12.9" customHeight="1">
      <c r="A19" t="s" s="15">
        <v>41</v>
      </c>
      <c r="B19" s="16">
        <f>'pesimistic prognosis, IDSS'!C213*1000*(1-D14)</f>
        <v>273324.513057053</v>
      </c>
      <c r="C19" s="17">
        <f>'pesimistic prognosis, IDSS'!E217*1000*(1-E14)</f>
        <v>248692.695677914</v>
      </c>
      <c r="D19" s="17">
        <f>B17+B19</f>
        <v>5161701.23138416</v>
      </c>
      <c r="E19" s="17"/>
      <c r="F19" s="17"/>
      <c r="G19" s="17"/>
      <c r="H19" s="21"/>
      <c r="I19" s="23"/>
      <c r="J19" s="21"/>
    </row>
    <row r="20" ht="12.9" customHeight="1">
      <c r="A20" t="s" s="15">
        <v>42</v>
      </c>
      <c r="B20" s="16">
        <f>B14-B19</f>
        <v>434049.783713266</v>
      </c>
      <c r="C20" s="17">
        <f>C14-C19</f>
        <v>412306.225199555</v>
      </c>
      <c r="D20" s="17">
        <f>D19+B20</f>
        <v>5595751.01509743</v>
      </c>
      <c r="E20" s="17"/>
      <c r="F20" s="17"/>
      <c r="G20" s="17"/>
      <c r="H20" s="21"/>
      <c r="I20" s="23"/>
      <c r="J20" s="21"/>
    </row>
    <row r="21" ht="12.9" customHeight="1">
      <c r="A21" t="s" s="15">
        <v>43</v>
      </c>
      <c r="B21" s="16"/>
      <c r="C21" s="17"/>
      <c r="D21" s="17">
        <f>D20+C17</f>
        <v>8639222.31750256</v>
      </c>
      <c r="E21" s="17"/>
      <c r="F21" s="17"/>
      <c r="G21" s="17"/>
      <c r="H21" s="21"/>
      <c r="I21" s="23"/>
      <c r="J21" s="21"/>
    </row>
    <row r="22" ht="12.9" customHeight="1">
      <c r="A22" s="24"/>
      <c r="B22" s="16"/>
      <c r="C22" s="17"/>
      <c r="D22" s="17"/>
      <c r="E22" s="17"/>
      <c r="F22" s="17"/>
      <c r="G22" s="17"/>
      <c r="H22" s="21"/>
      <c r="I22" s="23"/>
      <c r="J22" s="21"/>
    </row>
    <row r="23" ht="12.9" customHeight="1">
      <c r="A23" s="24"/>
      <c r="B23" s="16">
        <f>B3+C3</f>
        <v>21234420</v>
      </c>
      <c r="C23" s="17"/>
      <c r="D23" s="17"/>
      <c r="E23" s="17"/>
      <c r="F23" s="17"/>
      <c r="G23" s="17"/>
      <c r="H23" s="21"/>
      <c r="I23" s="23"/>
      <c r="J23" s="21"/>
    </row>
    <row r="24" ht="12.9" customHeight="1">
      <c r="A24" s="24"/>
      <c r="B24" s="16"/>
      <c r="C24" s="17"/>
      <c r="D24" s="17"/>
      <c r="E24" s="17"/>
      <c r="F24" s="17"/>
      <c r="G24" s="17"/>
      <c r="H24" s="21"/>
      <c r="I24" s="23"/>
      <c r="J24" s="21"/>
    </row>
  </sheetData>
  <mergeCells count="1">
    <mergeCell ref="A1:J1"/>
  </mergeCells>
  <hyperlinks>
    <hyperlink ref="H3" r:id="rId1" location="" tooltip="" display="https://idss.org.ua/forecasts/nation_pop_proj"/>
    <hyperlink ref="H4" r:id="rId2" location="" tooltip="" display="https://lb.ua/society/2023/12/17/589241_budanov_chiselnist_sil_oboroni.html"/>
    <hyperlink ref="I4" r:id="rId3" location="" tooltip="" display="https://www.economist.com/europe/2023/11/12/as-ukrainian-men-head-off-to-fight-women-take-up-their-jobs"/>
    <hyperlink ref="H8" r:id="rId4" location="" tooltip="" display="https://ukrstat.gov.ua/druk/publicat/kat_u/2023/zb/10/zb_szn_2022.pdf"/>
    <hyperlink ref="H9" r:id="rId5" location="" tooltip="" display="https://www.ukrstat.gov.ua/druk/publicat/kat_u/2022/zb/07/sdhd_22.pdf"/>
    <hyperlink ref="H10" r:id="rId6" location="" tooltip="" display="https://www.ukrstat.gov.ua/operativ/operativ2021/osv/vush_osv/vfpo_Ukr_2022.xls"/>
    <hyperlink ref="H12" r:id="rId7" location="" tooltip="" display="https://forbes.ua/news/ponad-pivmilyona-v-uryadi-nazvali-kilkist-zabronovanikh-viyskovozobovyazanikh-pratsivnikiv-17032023-12460"/>
    <hyperlink ref="H13" r:id="rId8" location="" tooltip="" display="https://wp.unil.ch/space/files/2024/01/240111_SPACE-I_2022_FinalReport.pdf"/>
    <hyperlink ref="H14" r:id="rId9" location="" tooltip="" display="https://ukrstat.gov.ua/operativ/micro_dani/mic_doch_i_umovy_2021.zip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5" width="16.3516" style="174" customWidth="1"/>
    <col min="6" max="16384" width="16.3516" style="174" customWidth="1"/>
  </cols>
  <sheetData>
    <row r="1" ht="15.55" customHeight="1">
      <c r="A1" t="s" s="2">
        <v>0</v>
      </c>
      <c r="B1" s="2"/>
      <c r="C1" s="2"/>
      <c r="D1" s="2"/>
      <c r="E1" s="2"/>
    </row>
    <row r="2" ht="13.1" customHeight="1">
      <c r="A2" t="s" s="86">
        <v>127</v>
      </c>
      <c r="B2" t="s" s="87">
        <v>2</v>
      </c>
      <c r="C2" t="s" s="87">
        <v>3</v>
      </c>
      <c r="D2" t="s" s="87">
        <v>8</v>
      </c>
      <c r="E2" s="81"/>
    </row>
    <row r="3" ht="52.1" customHeight="1">
      <c r="A3" t="s" s="114">
        <v>196</v>
      </c>
      <c r="B3" s="53">
        <v>48038</v>
      </c>
      <c r="C3" s="55"/>
      <c r="D3" t="s" s="72">
        <v>35</v>
      </c>
      <c r="E3" s="55"/>
    </row>
    <row r="4" ht="25.9" customHeight="1">
      <c r="A4" t="s" s="115">
        <v>197</v>
      </c>
      <c r="B4" s="57">
        <v>17548</v>
      </c>
      <c r="C4" s="59"/>
      <c r="D4" s="59"/>
      <c r="E4" s="59"/>
    </row>
    <row r="5" ht="51.9" customHeight="1">
      <c r="A5" t="s" s="115">
        <v>198</v>
      </c>
      <c r="B5" s="57">
        <v>3088</v>
      </c>
      <c r="C5" s="59"/>
      <c r="D5" s="59"/>
      <c r="E5" s="59"/>
    </row>
    <row r="6" ht="51.9" customHeight="1">
      <c r="A6" t="s" s="115">
        <v>199</v>
      </c>
      <c r="B6" s="57">
        <v>58</v>
      </c>
      <c r="C6" s="59"/>
      <c r="D6" s="59"/>
      <c r="E6" s="59"/>
    </row>
    <row r="7" ht="51.9" customHeight="1">
      <c r="A7" t="s" s="115">
        <v>200</v>
      </c>
      <c r="B7" s="57">
        <v>313</v>
      </c>
      <c r="C7" s="59"/>
      <c r="D7" s="59"/>
      <c r="E7" s="59"/>
    </row>
    <row r="8" ht="12.9" customHeight="1">
      <c r="A8" t="s" s="56">
        <v>201</v>
      </c>
      <c r="B8" s="57">
        <f>B3-B4-B5-B6-B7</f>
        <v>27031</v>
      </c>
      <c r="C8" s="59"/>
      <c r="D8" s="59"/>
      <c r="E8" s="59"/>
    </row>
    <row r="9" ht="25.9" customHeight="1">
      <c r="A9" t="s" s="115">
        <v>202</v>
      </c>
      <c r="B9" s="116">
        <v>0.948</v>
      </c>
      <c r="C9" s="77">
        <f>1-B9</f>
        <v>0.052</v>
      </c>
      <c r="D9" s="59"/>
      <c r="E9" s="59"/>
    </row>
    <row r="10" ht="12.9" customHeight="1">
      <c r="A10" t="s" s="56">
        <v>203</v>
      </c>
      <c r="B10" s="65">
        <f>$B8*B9</f>
        <v>25625.388</v>
      </c>
      <c r="C10" s="66">
        <f>$B8*C9</f>
        <v>1405.612</v>
      </c>
      <c r="D10" s="59"/>
      <c r="E10" s="59"/>
    </row>
    <row r="11" ht="12.9" customHeight="1">
      <c r="A11" s="60"/>
      <c r="B11" s="67"/>
      <c r="C11" s="59"/>
      <c r="D11" s="59"/>
      <c r="E11" s="59"/>
    </row>
    <row r="12" ht="12.9" customHeight="1">
      <c r="A12" s="60"/>
      <c r="B12" s="67"/>
      <c r="C12" s="59"/>
      <c r="D12" s="59"/>
      <c r="E12" s="59"/>
    </row>
  </sheetData>
  <mergeCells count="7">
    <mergeCell ref="A1:E1"/>
    <mergeCell ref="B3:C3"/>
    <mergeCell ref="B4:C4"/>
    <mergeCell ref="B5:C5"/>
    <mergeCell ref="B6:C6"/>
    <mergeCell ref="B7:C7"/>
    <mergeCell ref="B8:C8"/>
  </mergeCells>
  <hyperlinks>
    <hyperlink ref="D3" r:id="rId1" location="" tooltip="" display="https://wp.unil.ch/space/files/2024/01/240111_SPACE-I_2022_FinalReport.pdf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7"/>
  <sheetViews>
    <sheetView workbookViewId="0" showGridLines="0" defaultGridColor="1"/>
  </sheetViews>
  <sheetFormatPr defaultColWidth="16.3333" defaultRowHeight="15.4" customHeight="1" outlineLevelRow="0" outlineLevelCol="0"/>
  <cols>
    <col min="1" max="1" width="16.3516" style="175" customWidth="1"/>
    <col min="2" max="2" width="41.3516" style="175" customWidth="1"/>
    <col min="3" max="9" width="16.3516" style="175" customWidth="1"/>
    <col min="10" max="16384" width="16.3516" style="175" customWidth="1"/>
  </cols>
  <sheetData>
    <row r="1" ht="15.55" customHeight="1">
      <c r="A1" t="s" s="119">
        <v>0</v>
      </c>
      <c r="B1" s="120"/>
      <c r="C1" s="120"/>
      <c r="D1" s="120"/>
      <c r="E1" s="176"/>
      <c r="F1" s="176"/>
      <c r="G1" s="120"/>
      <c r="H1" s="120"/>
      <c r="I1" s="121"/>
    </row>
    <row r="2" ht="15.2" customHeight="1">
      <c r="A2" t="s" s="177">
        <v>204</v>
      </c>
      <c r="B2" t="s" s="177">
        <v>205</v>
      </c>
      <c r="C2" t="s" s="177">
        <v>206</v>
      </c>
      <c r="D2" t="s" s="177">
        <v>207</v>
      </c>
      <c r="E2" t="s" s="177">
        <v>208</v>
      </c>
      <c r="F2" t="s" s="177">
        <v>209</v>
      </c>
      <c r="G2" t="s" s="178">
        <v>210</v>
      </c>
      <c r="H2" t="s" s="178">
        <v>211</v>
      </c>
      <c r="I2" t="s" s="178">
        <v>212</v>
      </c>
    </row>
    <row r="3" ht="14.2" customHeight="1">
      <c r="A3" t="s" s="179">
        <v>213</v>
      </c>
      <c r="B3" t="s" s="180">
        <v>214</v>
      </c>
      <c r="C3" s="181">
        <v>78939</v>
      </c>
      <c r="D3" s="182">
        <f>LOOKUP($A3,'oblast demographies'!$A$3:$A$7,'oblast demographies'!$K$3:$K$7)</f>
        <v>0.271870637419569</v>
      </c>
      <c r="E3" s="182">
        <f>LOOKUP($A3,'oblast demographies'!$A$3:$A$7,'oblast demographies'!$L$3:$L$7)</f>
        <v>0.281866715499148</v>
      </c>
      <c r="F3" s="182">
        <f>LOOKUP($A3,'oblast demographies'!$A$3:$A$7,'oblast demographies'!$J$3:$J$7)</f>
        <v>0.130810008780456</v>
      </c>
      <c r="G3" s="183">
        <f>$C3*D3</f>
        <v>21461.1962472634</v>
      </c>
      <c r="H3" s="183">
        <f>$C3*E3</f>
        <v>22250.2766547872</v>
      </c>
      <c r="I3" s="183">
        <f>C3*F3</f>
        <v>10326.0112831204</v>
      </c>
    </row>
    <row r="4" ht="14" customHeight="1">
      <c r="A4" t="s" s="184">
        <v>213</v>
      </c>
      <c r="B4" t="s" s="185">
        <v>215</v>
      </c>
      <c r="C4" s="186">
        <v>28727</v>
      </c>
      <c r="D4" s="187">
        <f>LOOKUP($A4,'oblast demographies'!$A$3:$A$7,'oblast demographies'!$K$3:$K$7)</f>
        <v>0.271870637419569</v>
      </c>
      <c r="E4" s="187">
        <f>LOOKUP($A4,'oblast demographies'!$A$3:$A$7,'oblast demographies'!$L$3:$L$7)</f>
        <v>0.281866715499148</v>
      </c>
      <c r="F4" s="187">
        <f>LOOKUP($A4,'oblast demographies'!$A$3:$A$7,'oblast demographies'!$J$3:$J$7)</f>
        <v>0.130810008780456</v>
      </c>
      <c r="G4" s="188">
        <f>$C4*D4</f>
        <v>7810.027801151960</v>
      </c>
      <c r="H4" s="188">
        <f>$C4*E4</f>
        <v>8097.185136144020</v>
      </c>
      <c r="I4" s="188">
        <f>C4*F4</f>
        <v>3757.779122236160</v>
      </c>
    </row>
    <row r="5" ht="14" customHeight="1">
      <c r="A5" t="s" s="184">
        <v>213</v>
      </c>
      <c r="B5" t="s" s="185">
        <v>216</v>
      </c>
      <c r="C5" s="186">
        <v>19313</v>
      </c>
      <c r="D5" s="187">
        <f>LOOKUP($A5,'oblast demographies'!$A$3:$A$7,'oblast demographies'!$K$3:$K$7)</f>
        <v>0.271870637419569</v>
      </c>
      <c r="E5" s="187">
        <f>LOOKUP($A5,'oblast demographies'!$A$3:$A$7,'oblast demographies'!$L$3:$L$7)</f>
        <v>0.281866715499148</v>
      </c>
      <c r="F5" s="187">
        <f>LOOKUP($A5,'oblast demographies'!$A$3:$A$7,'oblast demographies'!$J$3:$J$7)</f>
        <v>0.130810008780456</v>
      </c>
      <c r="G5" s="188">
        <f>$C5*D5</f>
        <v>5250.637620484140</v>
      </c>
      <c r="H5" s="188">
        <f>$C5*E5</f>
        <v>5443.691876435050</v>
      </c>
      <c r="I5" s="188">
        <f>C5*F5</f>
        <v>2526.333699576950</v>
      </c>
    </row>
    <row r="6" ht="14" customHeight="1">
      <c r="A6" t="s" s="184">
        <v>213</v>
      </c>
      <c r="B6" t="s" s="185">
        <v>217</v>
      </c>
      <c r="C6" s="186">
        <v>139014</v>
      </c>
      <c r="D6" s="187">
        <f>LOOKUP($A6,'oblast demographies'!$A$3:$A$7,'oblast demographies'!$K$3:$K$7)</f>
        <v>0.271870637419569</v>
      </c>
      <c r="E6" s="187">
        <f>LOOKUP($A6,'oblast demographies'!$A$3:$A$7,'oblast demographies'!$L$3:$L$7)</f>
        <v>0.281866715499148</v>
      </c>
      <c r="F6" s="187">
        <f>LOOKUP($A6,'oblast demographies'!$A$3:$A$7,'oblast demographies'!$J$3:$J$7)</f>
        <v>0.130810008780456</v>
      </c>
      <c r="G6" s="188">
        <f>$C6*D6</f>
        <v>37793.824790244</v>
      </c>
      <c r="H6" s="188">
        <f>$C6*E6</f>
        <v>39183.4195883986</v>
      </c>
      <c r="I6" s="188">
        <f>C6*F6</f>
        <v>18184.4225606063</v>
      </c>
    </row>
    <row r="7" ht="14" customHeight="1">
      <c r="A7" t="s" s="184">
        <v>213</v>
      </c>
      <c r="B7" t="s" s="185">
        <v>218</v>
      </c>
      <c r="C7" s="186">
        <v>502909</v>
      </c>
      <c r="D7" s="187">
        <f>LOOKUP($A7,'oblast demographies'!$A$3:$A$7,'oblast demographies'!$K$3:$K$7)</f>
        <v>0.271870637419569</v>
      </c>
      <c r="E7" s="187">
        <f>LOOKUP($A7,'oblast demographies'!$A$3:$A$7,'oblast demographies'!$L$3:$L$7)</f>
        <v>0.281866715499148</v>
      </c>
      <c r="F7" s="187">
        <f>LOOKUP($A7,'oblast demographies'!$A$3:$A$7,'oblast demographies'!$J$3:$J$7)</f>
        <v>0.130810008780456</v>
      </c>
      <c r="G7" s="188">
        <f>$C7*D7</f>
        <v>136726.190394038</v>
      </c>
      <c r="H7" s="188">
        <f>$C7*E7</f>
        <v>141753.308024961</v>
      </c>
      <c r="I7" s="188">
        <f>C7*F7</f>
        <v>65785.5307057703</v>
      </c>
    </row>
    <row r="8" ht="14" customHeight="1">
      <c r="A8" t="s" s="184">
        <v>213</v>
      </c>
      <c r="B8" t="s" s="185">
        <v>219</v>
      </c>
      <c r="C8" s="186">
        <v>21022</v>
      </c>
      <c r="D8" s="187">
        <f>LOOKUP($A8,'oblast demographies'!$A$3:$A$7,'oblast demographies'!$K$3:$K$7)</f>
        <v>0.271870637419569</v>
      </c>
      <c r="E8" s="187">
        <f>LOOKUP($A8,'oblast demographies'!$A$3:$A$7,'oblast demographies'!$L$3:$L$7)</f>
        <v>0.281866715499148</v>
      </c>
      <c r="F8" s="187">
        <f>LOOKUP($A8,'oblast demographies'!$A$3:$A$7,'oblast demographies'!$J$3:$J$7)</f>
        <v>0.130810008780456</v>
      </c>
      <c r="G8" s="188">
        <f>$C8*D8</f>
        <v>5715.264539834180</v>
      </c>
      <c r="H8" s="188">
        <f>$C8*E8</f>
        <v>5925.402093223090</v>
      </c>
      <c r="I8" s="188">
        <f>C8*F8</f>
        <v>2749.888004582750</v>
      </c>
    </row>
    <row r="9" ht="14" customHeight="1">
      <c r="A9" t="s" s="184">
        <v>220</v>
      </c>
      <c r="B9" t="s" s="189">
        <v>221</v>
      </c>
      <c r="C9" s="186">
        <v>176046</v>
      </c>
      <c r="D9" s="187">
        <f>LOOKUP($A9,'oblast demographies'!$A$3:$A$7,'oblast demographies'!$K$3:$K$7)</f>
        <v>0.278468900690187</v>
      </c>
      <c r="E9" s="187">
        <f>LOOKUP($A9,'oblast demographies'!$A$3:$A$7,'oblast demographies'!$L$3:$L$7)</f>
        <v>0.290999485245223</v>
      </c>
      <c r="F9" s="187">
        <f>LOOKUP($A9,'oblast demographies'!$A$3:$A$7,'oblast demographies'!$J$3:$J$7)</f>
        <v>0.171219773422411</v>
      </c>
      <c r="G9" s="188">
        <f>$C9*D9</f>
        <v>49023.3360909047</v>
      </c>
      <c r="H9" s="188">
        <f>$C9*E9</f>
        <v>51229.2953794805</v>
      </c>
      <c r="I9" s="188">
        <f>C9*F9</f>
        <v>30142.5562319218</v>
      </c>
    </row>
    <row r="10" ht="14" customHeight="1">
      <c r="A10" t="s" s="184">
        <v>220</v>
      </c>
      <c r="B10" t="s" s="189">
        <v>222</v>
      </c>
      <c r="C10" s="186">
        <v>6077</v>
      </c>
      <c r="D10" s="187">
        <f>LOOKUP($A10,'oblast demographies'!$A$3:$A$7,'oblast demographies'!$K$3:$K$7)</f>
        <v>0.278468900690187</v>
      </c>
      <c r="E10" s="187">
        <f>LOOKUP($A10,'oblast demographies'!$A$3:$A$7,'oblast demographies'!$L$3:$L$7)</f>
        <v>0.290999485245223</v>
      </c>
      <c r="F10" s="187">
        <f>LOOKUP($A10,'oblast demographies'!$A$3:$A$7,'oblast demographies'!$J$3:$J$7)</f>
        <v>0.171219773422411</v>
      </c>
      <c r="G10" s="188">
        <f>$C10*D10</f>
        <v>1692.255509494270</v>
      </c>
      <c r="H10" s="188">
        <f>$C10*E10</f>
        <v>1768.403871835220</v>
      </c>
      <c r="I10" s="188">
        <f>C10*F10</f>
        <v>1040.502563087990</v>
      </c>
    </row>
    <row r="11" ht="14" customHeight="1">
      <c r="A11" t="s" s="184">
        <v>220</v>
      </c>
      <c r="B11" t="s" s="189">
        <v>223</v>
      </c>
      <c r="C11" s="186">
        <v>20563</v>
      </c>
      <c r="D11" s="187">
        <f>LOOKUP($A11,'oblast demographies'!$A$3:$A$7,'oblast demographies'!$K$3:$K$7)</f>
        <v>0.278468900690187</v>
      </c>
      <c r="E11" s="187">
        <f>LOOKUP($A11,'oblast demographies'!$A$3:$A$7,'oblast demographies'!$L$3:$L$7)</f>
        <v>0.290999485245223</v>
      </c>
      <c r="F11" s="187">
        <f>LOOKUP($A11,'oblast demographies'!$A$3:$A$7,'oblast demographies'!$J$3:$J$7)</f>
        <v>0.171219773422411</v>
      </c>
      <c r="G11" s="188">
        <f>$C11*D11</f>
        <v>5726.156004892320</v>
      </c>
      <c r="H11" s="188">
        <f>$C11*E11</f>
        <v>5983.822415097520</v>
      </c>
      <c r="I11" s="188">
        <f>C11*F11</f>
        <v>3520.792200885040</v>
      </c>
    </row>
    <row r="12" ht="14" customHeight="1">
      <c r="A12" t="s" s="184">
        <v>220</v>
      </c>
      <c r="B12" t="s" s="189">
        <v>224</v>
      </c>
      <c r="C12" s="186">
        <v>7404</v>
      </c>
      <c r="D12" s="187">
        <f>LOOKUP($A12,'oblast demographies'!$A$3:$A$7,'oblast demographies'!$K$3:$K$7)</f>
        <v>0.278468900690187</v>
      </c>
      <c r="E12" s="187">
        <f>LOOKUP($A12,'oblast demographies'!$A$3:$A$7,'oblast demographies'!$L$3:$L$7)</f>
        <v>0.290999485245223</v>
      </c>
      <c r="F12" s="187">
        <f>LOOKUP($A12,'oblast demographies'!$A$3:$A$7,'oblast demographies'!$J$3:$J$7)</f>
        <v>0.171219773422411</v>
      </c>
      <c r="G12" s="188">
        <f>$C12*D12</f>
        <v>2061.783740710140</v>
      </c>
      <c r="H12" s="188">
        <f>$C12*E12</f>
        <v>2154.560188755630</v>
      </c>
      <c r="I12" s="188">
        <f>C12*F12</f>
        <v>1267.711202419530</v>
      </c>
    </row>
    <row r="13" ht="14" customHeight="1">
      <c r="A13" t="s" s="184">
        <v>220</v>
      </c>
      <c r="B13" t="s" s="189">
        <v>225</v>
      </c>
      <c r="C13" s="186">
        <v>11499</v>
      </c>
      <c r="D13" s="187">
        <f>LOOKUP($A13,'oblast demographies'!$A$3:$A$7,'oblast demographies'!$K$3:$K$7)</f>
        <v>0.278468900690187</v>
      </c>
      <c r="E13" s="187">
        <f>LOOKUP($A13,'oblast demographies'!$A$3:$A$7,'oblast demographies'!$L$3:$L$7)</f>
        <v>0.290999485245223</v>
      </c>
      <c r="F13" s="187">
        <f>LOOKUP($A13,'oblast demographies'!$A$3:$A$7,'oblast demographies'!$J$3:$J$7)</f>
        <v>0.171219773422411</v>
      </c>
      <c r="G13" s="188">
        <f>$C13*D13</f>
        <v>3202.113889036460</v>
      </c>
      <c r="H13" s="188">
        <f>$C13*E13</f>
        <v>3346.203080834820</v>
      </c>
      <c r="I13" s="188">
        <f>C13*F13</f>
        <v>1968.8561745843</v>
      </c>
    </row>
    <row r="14" ht="14" customHeight="1">
      <c r="A14" t="s" s="184">
        <v>220</v>
      </c>
      <c r="B14" t="s" s="189">
        <v>226</v>
      </c>
      <c r="C14" s="186">
        <v>18160</v>
      </c>
      <c r="D14" s="187">
        <f>LOOKUP($A14,'oblast demographies'!$A$3:$A$7,'oblast demographies'!$K$3:$K$7)</f>
        <v>0.278468900690187</v>
      </c>
      <c r="E14" s="187">
        <f>LOOKUP($A14,'oblast demographies'!$A$3:$A$7,'oblast demographies'!$L$3:$L$7)</f>
        <v>0.290999485245223</v>
      </c>
      <c r="F14" s="187">
        <f>LOOKUP($A14,'oblast demographies'!$A$3:$A$7,'oblast demographies'!$J$3:$J$7)</f>
        <v>0.171219773422411</v>
      </c>
      <c r="G14" s="188">
        <f>$C14*D14</f>
        <v>5056.9952365338</v>
      </c>
      <c r="H14" s="188">
        <f>$C14*E14</f>
        <v>5284.550652053250</v>
      </c>
      <c r="I14" s="188">
        <f>C14*F14</f>
        <v>3109.351085350980</v>
      </c>
    </row>
    <row r="15" ht="14" customHeight="1">
      <c r="A15" t="s" s="184">
        <v>220</v>
      </c>
      <c r="B15" t="s" s="189">
        <v>227</v>
      </c>
      <c r="C15" s="186">
        <v>52237</v>
      </c>
      <c r="D15" s="187">
        <f>LOOKUP($A15,'oblast demographies'!$A$3:$A$7,'oblast demographies'!$K$3:$K$7)</f>
        <v>0.278468900690187</v>
      </c>
      <c r="E15" s="187">
        <f>LOOKUP($A15,'oblast demographies'!$A$3:$A$7,'oblast demographies'!$L$3:$L$7)</f>
        <v>0.290999485245223</v>
      </c>
      <c r="F15" s="187">
        <f>LOOKUP($A15,'oblast demographies'!$A$3:$A$7,'oblast demographies'!$J$3:$J$7)</f>
        <v>0.171219773422411</v>
      </c>
      <c r="G15" s="188">
        <f>$C15*D15</f>
        <v>14546.3799653533</v>
      </c>
      <c r="H15" s="188">
        <f>$C15*E15</f>
        <v>15200.9401107547</v>
      </c>
      <c r="I15" s="188">
        <f>C15*F15</f>
        <v>8944.007304266481</v>
      </c>
    </row>
    <row r="16" ht="14" customHeight="1">
      <c r="A16" t="s" s="184">
        <v>220</v>
      </c>
      <c r="B16" t="s" s="189">
        <v>228</v>
      </c>
      <c r="C16" s="186">
        <v>19607</v>
      </c>
      <c r="D16" s="187">
        <f>LOOKUP($A16,'oblast demographies'!$A$3:$A$7,'oblast demographies'!$K$3:$K$7)</f>
        <v>0.278468900690187</v>
      </c>
      <c r="E16" s="187">
        <f>LOOKUP($A16,'oblast demographies'!$A$3:$A$7,'oblast demographies'!$L$3:$L$7)</f>
        <v>0.290999485245223</v>
      </c>
      <c r="F16" s="187">
        <f>LOOKUP($A16,'oblast demographies'!$A$3:$A$7,'oblast demographies'!$J$3:$J$7)</f>
        <v>0.171219773422411</v>
      </c>
      <c r="G16" s="188">
        <f>$C16*D16</f>
        <v>5459.9397358325</v>
      </c>
      <c r="H16" s="188">
        <f>$C16*E16</f>
        <v>5705.626907203090</v>
      </c>
      <c r="I16" s="188">
        <f>C16*F16</f>
        <v>3357.106097493210</v>
      </c>
    </row>
    <row r="17" ht="14" customHeight="1">
      <c r="A17" t="s" s="184">
        <v>220</v>
      </c>
      <c r="B17" t="s" s="189">
        <v>229</v>
      </c>
      <c r="C17" s="186">
        <v>12189</v>
      </c>
      <c r="D17" s="187">
        <f>LOOKUP($A17,'oblast demographies'!$A$3:$A$7,'oblast demographies'!$K$3:$K$7)</f>
        <v>0.278468900690187</v>
      </c>
      <c r="E17" s="187">
        <f>LOOKUP($A17,'oblast demographies'!$A$3:$A$7,'oblast demographies'!$L$3:$L$7)</f>
        <v>0.290999485245223</v>
      </c>
      <c r="F17" s="187">
        <f>LOOKUP($A17,'oblast demographies'!$A$3:$A$7,'oblast demographies'!$J$3:$J$7)</f>
        <v>0.171219773422411</v>
      </c>
      <c r="G17" s="188">
        <f>$C17*D17</f>
        <v>3394.257430512690</v>
      </c>
      <c r="H17" s="188">
        <f>$C17*E17</f>
        <v>3546.992725654020</v>
      </c>
      <c r="I17" s="188">
        <f>C17*F17</f>
        <v>2086.997818245770</v>
      </c>
    </row>
    <row r="18" ht="14" customHeight="1">
      <c r="A18" t="s" s="184">
        <v>220</v>
      </c>
      <c r="B18" t="s" s="189">
        <v>230</v>
      </c>
      <c r="C18" s="186">
        <v>18970</v>
      </c>
      <c r="D18" s="187">
        <f>LOOKUP($A18,'oblast demographies'!$A$3:$A$7,'oblast demographies'!$K$3:$K$7)</f>
        <v>0.278468900690187</v>
      </c>
      <c r="E18" s="187">
        <f>LOOKUP($A18,'oblast demographies'!$A$3:$A$7,'oblast demographies'!$L$3:$L$7)</f>
        <v>0.290999485245223</v>
      </c>
      <c r="F18" s="187">
        <f>LOOKUP($A18,'oblast demographies'!$A$3:$A$7,'oblast demographies'!$J$3:$J$7)</f>
        <v>0.171219773422411</v>
      </c>
      <c r="G18" s="188">
        <f>$C18*D18</f>
        <v>5282.555046092850</v>
      </c>
      <c r="H18" s="188">
        <f>$C18*E18</f>
        <v>5520.260235101880</v>
      </c>
      <c r="I18" s="188">
        <f>C18*F18</f>
        <v>3248.039101823140</v>
      </c>
    </row>
    <row r="19" ht="14" customHeight="1">
      <c r="A19" t="s" s="184">
        <v>220</v>
      </c>
      <c r="B19" t="s" s="189">
        <v>231</v>
      </c>
      <c r="C19" s="186">
        <v>6433</v>
      </c>
      <c r="D19" s="187">
        <f>LOOKUP($A19,'oblast demographies'!$A$3:$A$7,'oblast demographies'!$K$3:$K$7)</f>
        <v>0.278468900690187</v>
      </c>
      <c r="E19" s="187">
        <f>LOOKUP($A19,'oblast demographies'!$A$3:$A$7,'oblast demographies'!$L$3:$L$7)</f>
        <v>0.290999485245223</v>
      </c>
      <c r="F19" s="187">
        <f>LOOKUP($A19,'oblast demographies'!$A$3:$A$7,'oblast demographies'!$J$3:$J$7)</f>
        <v>0.171219773422411</v>
      </c>
      <c r="G19" s="188">
        <f>$C19*D19</f>
        <v>1791.390438139970</v>
      </c>
      <c r="H19" s="188">
        <f>$C19*E19</f>
        <v>1871.999688582520</v>
      </c>
      <c r="I19" s="188">
        <f>C19*F19</f>
        <v>1101.456802426370</v>
      </c>
    </row>
    <row r="20" ht="14" customHeight="1">
      <c r="A20" t="s" s="184">
        <v>220</v>
      </c>
      <c r="B20" t="s" s="189">
        <v>232</v>
      </c>
      <c r="C20" s="190">
        <v>276638</v>
      </c>
      <c r="D20" s="187">
        <f>LOOKUP($A20,'oblast demographies'!$A$3:$A$7,'oblast demographies'!$K$3:$K$7)</f>
        <v>0.278468900690187</v>
      </c>
      <c r="E20" s="187">
        <f>LOOKUP($A20,'oblast demographies'!$A$3:$A$7,'oblast demographies'!$L$3:$L$7)</f>
        <v>0.290999485245223</v>
      </c>
      <c r="F20" s="187">
        <f>LOOKUP($A20,'oblast demographies'!$A$3:$A$7,'oblast demographies'!$J$3:$J$7)</f>
        <v>0.171219773422411</v>
      </c>
      <c r="G20" s="188">
        <f>$C20*D20</f>
        <v>77035.079749132</v>
      </c>
      <c r="H20" s="188">
        <f>$C20*E20</f>
        <v>80501.515599267994</v>
      </c>
      <c r="I20" s="188">
        <f>C20*F20</f>
        <v>47365.8956800289</v>
      </c>
    </row>
    <row r="21" ht="14" customHeight="1">
      <c r="A21" t="s" s="184">
        <v>233</v>
      </c>
      <c r="B21" t="s" s="185">
        <v>234</v>
      </c>
      <c r="C21" s="191">
        <v>76693</v>
      </c>
      <c r="D21" s="187">
        <f>LOOKUP($A21,'oblast demographies'!$A$3:$A$7,'oblast demographies'!$K$3:$K$7)</f>
        <v>0.276511158429299</v>
      </c>
      <c r="E21" s="187">
        <f>LOOKUP($A21,'oblast demographies'!$A$3:$A$7,'oblast demographies'!$L$3:$L$7)</f>
        <v>0.277852705301946</v>
      </c>
      <c r="F21" s="187">
        <f>LOOKUP($A21,'oblast demographies'!$A$3:$A$7,'oblast demographies'!$J$3:$J$7)</f>
        <v>0.115284388874168</v>
      </c>
      <c r="G21" s="188">
        <f>$C21*D21</f>
        <v>21206.4702734182</v>
      </c>
      <c r="H21" s="188">
        <f>$C21*E21</f>
        <v>21309.3575277221</v>
      </c>
      <c r="I21" s="188">
        <f>C21*F21</f>
        <v>8841.505635926571</v>
      </c>
    </row>
    <row r="22" ht="14" customHeight="1">
      <c r="A22" t="s" s="184">
        <v>233</v>
      </c>
      <c r="B22" t="s" s="185">
        <v>235</v>
      </c>
      <c r="C22" s="191">
        <v>362539</v>
      </c>
      <c r="D22" s="187">
        <f>LOOKUP($A22,'oblast demographies'!$A$3:$A$7,'oblast demographies'!$K$3:$K$7)</f>
        <v>0.276511158429299</v>
      </c>
      <c r="E22" s="187">
        <f>LOOKUP($A22,'oblast demographies'!$A$3:$A$7,'oblast demographies'!$L$3:$L$7)</f>
        <v>0.277852705301946</v>
      </c>
      <c r="F22" s="187">
        <f>LOOKUP($A22,'oblast demographies'!$A$3:$A$7,'oblast demographies'!$J$3:$J$7)</f>
        <v>0.115284388874168</v>
      </c>
      <c r="G22" s="188">
        <f>$C22*D22</f>
        <v>100246.0788658</v>
      </c>
      <c r="H22" s="188">
        <f>$C22*E22</f>
        <v>100732.441927462</v>
      </c>
      <c r="I22" s="188">
        <f>C22*F22</f>
        <v>41795.087058052</v>
      </c>
    </row>
    <row r="23" ht="14" customHeight="1">
      <c r="A23" t="s" s="184">
        <v>233</v>
      </c>
      <c r="B23" t="s" s="185">
        <v>236</v>
      </c>
      <c r="C23" s="191">
        <v>123833</v>
      </c>
      <c r="D23" s="187">
        <f>LOOKUP($A23,'oblast demographies'!$A$3:$A$7,'oblast demographies'!$K$3:$K$7)</f>
        <v>0.276511158429299</v>
      </c>
      <c r="E23" s="187">
        <f>LOOKUP($A23,'oblast demographies'!$A$3:$A$7,'oblast demographies'!$L$3:$L$7)</f>
        <v>0.277852705301946</v>
      </c>
      <c r="F23" s="187">
        <f>LOOKUP($A23,'oblast demographies'!$A$3:$A$7,'oblast demographies'!$J$3:$J$7)</f>
        <v>0.115284388874168</v>
      </c>
      <c r="G23" s="188">
        <f>$C23*D23</f>
        <v>34241.2062817754</v>
      </c>
      <c r="H23" s="188">
        <f>$C23*E23</f>
        <v>34407.3340556559</v>
      </c>
      <c r="I23" s="188">
        <f>C23*F23</f>
        <v>14276.0117274548</v>
      </c>
    </row>
    <row r="24" ht="14" customHeight="1">
      <c r="A24" t="s" s="184">
        <v>233</v>
      </c>
      <c r="B24" t="s" s="185">
        <v>237</v>
      </c>
      <c r="C24" s="191">
        <v>77615</v>
      </c>
      <c r="D24" s="187">
        <f>LOOKUP($A24,'oblast demographies'!$A$3:$A$7,'oblast demographies'!$K$3:$K$7)</f>
        <v>0.276511158429299</v>
      </c>
      <c r="E24" s="187">
        <f>LOOKUP($A24,'oblast demographies'!$A$3:$A$7,'oblast demographies'!$L$3:$L$7)</f>
        <v>0.277852705301946</v>
      </c>
      <c r="F24" s="187">
        <f>LOOKUP($A24,'oblast demographies'!$A$3:$A$7,'oblast demographies'!$J$3:$J$7)</f>
        <v>0.115284388874168</v>
      </c>
      <c r="G24" s="188">
        <f>$C24*D24</f>
        <v>21461.41356149</v>
      </c>
      <c r="H24" s="188">
        <f>$C24*E24</f>
        <v>21565.5377220105</v>
      </c>
      <c r="I24" s="188">
        <f>C24*F24</f>
        <v>8947.797842468550</v>
      </c>
    </row>
    <row r="25" ht="14" customHeight="1">
      <c r="A25" t="s" s="184">
        <v>238</v>
      </c>
      <c r="B25" t="s" s="185">
        <v>239</v>
      </c>
      <c r="C25" s="186">
        <v>15831</v>
      </c>
      <c r="D25" s="187">
        <f>LOOKUP($A25,'oblast demographies'!$A$3:$A$7,'oblast demographies'!$K$3:$K$7)</f>
        <v>0.293046751763715</v>
      </c>
      <c r="E25" s="187">
        <f>LOOKUP($A25,'oblast demographies'!$A$3:$A$7,'oblast demographies'!$L$3:$L$7)</f>
        <v>0.297150377904445</v>
      </c>
      <c r="F25" s="187">
        <f>LOOKUP($A25,'oblast demographies'!$A$3:$A$7,'oblast demographies'!$J$3:$J$7)</f>
        <v>0.163041816263923</v>
      </c>
      <c r="G25" s="188">
        <f>$C25*D25</f>
        <v>4639.223127171370</v>
      </c>
      <c r="H25" s="188">
        <f>$C25*E25</f>
        <v>4704.187632605270</v>
      </c>
      <c r="I25" s="188">
        <f>C25*F25</f>
        <v>2581.114993274170</v>
      </c>
    </row>
    <row r="26" ht="14" customHeight="1">
      <c r="A26" t="s" s="184">
        <v>238</v>
      </c>
      <c r="B26" t="s" s="185">
        <v>240</v>
      </c>
      <c r="C26" s="186">
        <v>5106</v>
      </c>
      <c r="D26" s="187">
        <f>LOOKUP($A26,'oblast demographies'!$A$3:$A$7,'oblast demographies'!$K$3:$K$7)</f>
        <v>0.293046751763715</v>
      </c>
      <c r="E26" s="187">
        <f>LOOKUP($A26,'oblast demographies'!$A$3:$A$7,'oblast demographies'!$L$3:$L$7)</f>
        <v>0.297150377904445</v>
      </c>
      <c r="F26" s="187">
        <f>LOOKUP($A26,'oblast demographies'!$A$3:$A$7,'oblast demographies'!$J$3:$J$7)</f>
        <v>0.163041816263923</v>
      </c>
      <c r="G26" s="188">
        <f>$C26*D26</f>
        <v>1496.296714505530</v>
      </c>
      <c r="H26" s="188">
        <f>$C26*E26</f>
        <v>1517.2498295801</v>
      </c>
      <c r="I26" s="188">
        <f>C26*F26</f>
        <v>832.491513843591</v>
      </c>
    </row>
    <row r="27" ht="14" customHeight="1">
      <c r="A27" t="s" s="184">
        <v>241</v>
      </c>
      <c r="B27" t="s" s="185">
        <v>242</v>
      </c>
      <c r="C27" s="192">
        <v>118059</v>
      </c>
      <c r="D27" s="187">
        <f>LOOKUP($A27,'oblast demographies'!$A$3:$A$7,'oblast demographies'!$K$3:$K$7)</f>
        <v>0.282185157263894</v>
      </c>
      <c r="E27" s="187">
        <f>LOOKUP($A27,'oblast demographies'!$A$3:$A$7,'oblast demographies'!$L$3:$L$7)</f>
        <v>0.290086845583633</v>
      </c>
      <c r="F27" s="187">
        <f>LOOKUP($A27,'oblast demographies'!$A$3:$A$7,'oblast demographies'!$J$3:$J$7)</f>
        <v>0.1890296210829</v>
      </c>
      <c r="G27" s="188">
        <f>$C27*D27</f>
        <v>33314.4974814181</v>
      </c>
      <c r="H27" s="188">
        <f>$C27*E27</f>
        <v>34247.3629027581</v>
      </c>
      <c r="I27" s="188">
        <f>C27*F27</f>
        <v>22316.6480354261</v>
      </c>
    </row>
    <row r="28" ht="14" customHeight="1">
      <c r="A28" t="s" s="184">
        <v>241</v>
      </c>
      <c r="B28" t="s" s="185">
        <v>243</v>
      </c>
      <c r="C28" s="186">
        <v>216458</v>
      </c>
      <c r="D28" s="187">
        <f>LOOKUP($A28,'oblast demographies'!$A$3:$A$7,'oblast demographies'!$K$3:$K$7)</f>
        <v>0.282185157263894</v>
      </c>
      <c r="E28" s="187">
        <f>LOOKUP($A28,'oblast demographies'!$A$3:$A$7,'oblast demographies'!$L$3:$L$7)</f>
        <v>0.290086845583633</v>
      </c>
      <c r="F28" s="187">
        <f>LOOKUP($A28,'oblast demographies'!$A$3:$A$7,'oblast demographies'!$J$3:$J$7)</f>
        <v>0.1890296210829</v>
      </c>
      <c r="G28" s="188">
        <f>$C28*D28</f>
        <v>61081.234771028</v>
      </c>
      <c r="H28" s="188">
        <f>$C28*E28</f>
        <v>62791.618421342</v>
      </c>
      <c r="I28" s="188">
        <f>C28*F28</f>
        <v>40916.9737203624</v>
      </c>
    </row>
    <row r="29" ht="14" customHeight="1">
      <c r="A29" t="s" s="184">
        <v>241</v>
      </c>
      <c r="B29" t="s" s="185">
        <v>244</v>
      </c>
      <c r="C29" s="186">
        <v>122745</v>
      </c>
      <c r="D29" s="187">
        <f>LOOKUP($A29,'oblast demographies'!$A$3:$A$7,'oblast demographies'!$K$3:$K$7)</f>
        <v>0.282185157263894</v>
      </c>
      <c r="E29" s="187">
        <f>LOOKUP($A29,'oblast demographies'!$A$3:$A$7,'oblast demographies'!$L$3:$L$7)</f>
        <v>0.290086845583633</v>
      </c>
      <c r="F29" s="187">
        <f>LOOKUP($A29,'oblast demographies'!$A$3:$A$7,'oblast demographies'!$J$3:$J$7)</f>
        <v>0.1890296210829</v>
      </c>
      <c r="G29" s="188">
        <f>$C29*D29</f>
        <v>34636.8171283567</v>
      </c>
      <c r="H29" s="188">
        <f>$C29*E29</f>
        <v>35606.709861163</v>
      </c>
      <c r="I29" s="188">
        <f>C29*F29</f>
        <v>23202.4408398206</v>
      </c>
    </row>
    <row r="30" ht="14" customHeight="1">
      <c r="A30" t="s" s="184">
        <v>241</v>
      </c>
      <c r="B30" t="s" s="185">
        <v>245</v>
      </c>
      <c r="C30" s="186">
        <v>6811</v>
      </c>
      <c r="D30" s="187">
        <f>LOOKUP($A30,'oblast demographies'!$A$3:$A$7,'oblast demographies'!$K$3:$K$7)</f>
        <v>0.282185157263894</v>
      </c>
      <c r="E30" s="187">
        <f>LOOKUP($A30,'oblast demographies'!$A$3:$A$7,'oblast demographies'!$L$3:$L$7)</f>
        <v>0.290086845583633</v>
      </c>
      <c r="F30" s="187">
        <f>LOOKUP($A30,'oblast demographies'!$A$3:$A$7,'oblast demographies'!$J$3:$J$7)</f>
        <v>0.1890296210829</v>
      </c>
      <c r="G30" s="188">
        <f>$C30*D30</f>
        <v>1921.963106124380</v>
      </c>
      <c r="H30" s="188">
        <f>$C30*E30</f>
        <v>1975.781505270120</v>
      </c>
      <c r="I30" s="188">
        <f>C30*F30</f>
        <v>1287.480749195630</v>
      </c>
    </row>
    <row r="31" ht="14" customHeight="1">
      <c r="A31" t="s" s="184">
        <v>241</v>
      </c>
      <c r="B31" t="s" s="185">
        <v>246</v>
      </c>
      <c r="C31" s="186">
        <v>11903</v>
      </c>
      <c r="D31" s="187">
        <f>LOOKUP($A31,'oblast demographies'!$A$3:$A$7,'oblast demographies'!$K$3:$K$7)</f>
        <v>0.282185157263894</v>
      </c>
      <c r="E31" s="187">
        <f>LOOKUP($A31,'oblast demographies'!$A$3:$A$7,'oblast demographies'!$L$3:$L$7)</f>
        <v>0.290086845583633</v>
      </c>
      <c r="F31" s="187">
        <f>LOOKUP($A31,'oblast demographies'!$A$3:$A$7,'oblast demographies'!$J$3:$J$7)</f>
        <v>0.1890296210829</v>
      </c>
      <c r="G31" s="188">
        <f>$C31*D31</f>
        <v>3358.849926912130</v>
      </c>
      <c r="H31" s="188">
        <f>$C31*E31</f>
        <v>3452.903722981980</v>
      </c>
      <c r="I31" s="188">
        <f>C31*F31</f>
        <v>2250.019579749760</v>
      </c>
    </row>
    <row r="32" ht="14" customHeight="1">
      <c r="A32" t="s" s="184">
        <v>241</v>
      </c>
      <c r="B32" t="s" s="185">
        <v>247</v>
      </c>
      <c r="C32" s="186">
        <v>37899</v>
      </c>
      <c r="D32" s="187">
        <f>LOOKUP($A32,'oblast demographies'!$A$3:$A$7,'oblast demographies'!$K$3:$K$7)</f>
        <v>0.282185157263894</v>
      </c>
      <c r="E32" s="187">
        <f>LOOKUP($A32,'oblast demographies'!$A$3:$A$7,'oblast demographies'!$L$3:$L$7)</f>
        <v>0.290086845583633</v>
      </c>
      <c r="F32" s="187">
        <f>LOOKUP($A32,'oblast demographies'!$A$3:$A$7,'oblast demographies'!$J$3:$J$7)</f>
        <v>0.1890296210829</v>
      </c>
      <c r="G32" s="188">
        <f>$C32*D32</f>
        <v>10694.5352751443</v>
      </c>
      <c r="H32" s="188">
        <f>$C32*E32</f>
        <v>10994.0013607741</v>
      </c>
      <c r="I32" s="188">
        <f>C32*F32</f>
        <v>7164.033609420830</v>
      </c>
    </row>
    <row r="33" ht="14" customHeight="1">
      <c r="A33" t="s" s="184">
        <v>241</v>
      </c>
      <c r="B33" t="s" s="185">
        <v>248</v>
      </c>
      <c r="C33" s="186">
        <v>12179</v>
      </c>
      <c r="D33" s="187">
        <f>LOOKUP($A33,'oblast demographies'!$A$3:$A$7,'oblast demographies'!$K$3:$K$7)</f>
        <v>0.282185157263894</v>
      </c>
      <c r="E33" s="187">
        <f>LOOKUP($A33,'oblast demographies'!$A$3:$A$7,'oblast demographies'!$L$3:$L$7)</f>
        <v>0.290086845583633</v>
      </c>
      <c r="F33" s="187">
        <f>LOOKUP($A33,'oblast demographies'!$A$3:$A$7,'oblast demographies'!$J$3:$J$7)</f>
        <v>0.1890296210829</v>
      </c>
      <c r="G33" s="188">
        <f>$C33*D33</f>
        <v>3436.733030316970</v>
      </c>
      <c r="H33" s="188">
        <f>$C33*E33</f>
        <v>3532.967692363070</v>
      </c>
      <c r="I33" s="188">
        <f>C33*F33</f>
        <v>2302.191755168640</v>
      </c>
    </row>
    <row r="34" ht="14" customHeight="1">
      <c r="A34" t="s" s="184">
        <v>10</v>
      </c>
      <c r="B34" s="193"/>
      <c r="C34" s="190">
        <f>SUM(C3:C33)</f>
        <v>2603418</v>
      </c>
      <c r="D34" s="194">
        <f>G34/C34</f>
        <v>0.276853238232628</v>
      </c>
      <c r="E34" s="194">
        <f>H34/C34</f>
        <v>0.284858178129773</v>
      </c>
      <c r="F34" s="194"/>
      <c r="G34" s="195">
        <f>SUM(G3:G33)</f>
        <v>720764.703773112</v>
      </c>
      <c r="H34" s="195">
        <f>SUM(H3:H33)</f>
        <v>741604.908390258</v>
      </c>
      <c r="I34" s="195">
        <f>SUM(I3:I33)</f>
        <v>387197.03469859</v>
      </c>
    </row>
    <row r="35" ht="57.65" customHeight="1">
      <c r="A35" t="s" s="196">
        <v>179</v>
      </c>
      <c r="B35" s="193"/>
      <c r="C35" s="190"/>
      <c r="D35" s="194"/>
      <c r="E35" s="194"/>
      <c r="F35" s="194"/>
      <c r="G35" s="197">
        <f>1-'calculation'!B5/'calculation'!B3</f>
        <v>0.945532452295758</v>
      </c>
      <c r="H35" s="197">
        <f>1-'calculation'!C5/'calculation'!C3</f>
        <v>0.951953253948588</v>
      </c>
      <c r="I35" s="197">
        <f>1-#REF!/#REF!</f>
      </c>
    </row>
    <row r="36" ht="57.65" customHeight="1">
      <c r="A36" s="196"/>
      <c r="B36" s="193"/>
      <c r="C36" s="190"/>
      <c r="D36" s="194"/>
      <c r="E36" s="194"/>
      <c r="F36" s="194"/>
      <c r="G36" s="188"/>
      <c r="H36" s="188"/>
      <c r="I36" s="188"/>
    </row>
    <row r="37" ht="14" customHeight="1">
      <c r="A37" t="s" s="184">
        <v>249</v>
      </c>
      <c r="B37" s="198"/>
      <c r="C37" s="146"/>
      <c r="D37" s="35"/>
      <c r="E37" s="35"/>
      <c r="F37" s="35"/>
      <c r="G37" s="35"/>
      <c r="H37" s="35"/>
      <c r="I37" s="184"/>
    </row>
  </sheetData>
  <mergeCells count="2">
    <mergeCell ref="A1:G1"/>
    <mergeCell ref="A37:H37"/>
  </mergeCells>
  <hyperlinks>
    <hyperlink ref="A37" r:id="rId1" location="" tooltip="" display="https://www.ukrstat.gov.ua/druk/publicat/kat_u/2022/zb/06/roz_nas22.pdf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2"/>
  <sheetViews>
    <sheetView workbookViewId="0" showGridLines="0" defaultGridColor="1"/>
  </sheetViews>
  <sheetFormatPr defaultColWidth="16.3333" defaultRowHeight="15.4" customHeight="1" outlineLevelRow="0" outlineLevelCol="0"/>
  <cols>
    <col min="1" max="12" width="16.3516" style="199" customWidth="1"/>
    <col min="13" max="16384" width="16.3516" style="199" customWidth="1"/>
  </cols>
  <sheetData>
    <row r="1" ht="15.55" customHeight="1">
      <c r="A1" t="s" s="119">
        <v>0</v>
      </c>
      <c r="B1" s="120"/>
      <c r="C1" s="120"/>
      <c r="D1" s="120"/>
      <c r="E1" s="120"/>
      <c r="F1" s="120"/>
      <c r="G1" s="120"/>
      <c r="H1" s="176"/>
      <c r="I1" s="176"/>
      <c r="J1" s="176"/>
      <c r="K1" s="120"/>
      <c r="L1" s="121"/>
    </row>
    <row r="2" ht="13.1" customHeight="1">
      <c r="A2" t="s" s="178">
        <v>250</v>
      </c>
      <c r="B2" t="s" s="178">
        <v>206</v>
      </c>
      <c r="C2" t="s" s="178">
        <v>251</v>
      </c>
      <c r="D2" t="s" s="178">
        <v>252</v>
      </c>
      <c r="E2" t="s" s="178">
        <v>253</v>
      </c>
      <c r="F2" t="s" s="178">
        <v>254</v>
      </c>
      <c r="G2" t="s" s="178">
        <v>255</v>
      </c>
      <c r="H2" t="s" s="178">
        <v>256</v>
      </c>
      <c r="I2" t="s" s="178">
        <v>96</v>
      </c>
      <c r="J2" t="s" s="178">
        <v>209</v>
      </c>
      <c r="K2" t="s" s="178">
        <v>257</v>
      </c>
      <c r="L2" t="s" s="178">
        <v>208</v>
      </c>
    </row>
    <row r="3" ht="13.1" customHeight="1">
      <c r="A3" t="s" s="200">
        <v>213</v>
      </c>
      <c r="B3" s="201">
        <v>4046487</v>
      </c>
      <c r="C3" s="202">
        <v>1839235</v>
      </c>
      <c r="D3" s="202">
        <v>2207252</v>
      </c>
      <c r="E3" s="202">
        <v>1100121</v>
      </c>
      <c r="F3" s="202">
        <v>991253</v>
      </c>
      <c r="G3" s="202">
        <v>953328</v>
      </c>
      <c r="H3" s="202">
        <v>1140570</v>
      </c>
      <c r="I3" s="202">
        <v>529321</v>
      </c>
      <c r="J3" s="203">
        <f>I3/B3</f>
        <v>0.130810008780456</v>
      </c>
      <c r="K3" s="203">
        <f>E3/B3</f>
        <v>0.271870637419569</v>
      </c>
      <c r="L3" s="203">
        <f>H3/B3</f>
        <v>0.281866715499148</v>
      </c>
    </row>
    <row r="4" ht="12.9" customHeight="1">
      <c r="A4" t="s" s="142">
        <v>220</v>
      </c>
      <c r="B4" s="144">
        <v>1637673</v>
      </c>
      <c r="C4" s="204">
        <v>747714</v>
      </c>
      <c r="D4" s="204">
        <v>889959</v>
      </c>
      <c r="E4" s="43">
        <v>456041</v>
      </c>
      <c r="F4" s="43">
        <v>405857</v>
      </c>
      <c r="G4" s="43">
        <v>389191</v>
      </c>
      <c r="H4" s="204">
        <v>476562</v>
      </c>
      <c r="I4" s="204">
        <v>280402</v>
      </c>
      <c r="J4" s="205">
        <f>I4/B4</f>
        <v>0.171219773422411</v>
      </c>
      <c r="K4" s="205">
        <f>E4/B4</f>
        <v>0.278468900690187</v>
      </c>
      <c r="L4" s="205">
        <f>H4/B4</f>
        <v>0.290999485245223</v>
      </c>
    </row>
    <row r="5" ht="12.9" customHeight="1">
      <c r="A5" t="s" s="142">
        <v>233</v>
      </c>
      <c r="B5" s="144">
        <v>2098324</v>
      </c>
      <c r="C5" s="204">
        <v>961809</v>
      </c>
      <c r="D5" s="204">
        <v>1136515</v>
      </c>
      <c r="E5" s="204">
        <v>580210</v>
      </c>
      <c r="F5" s="204">
        <v>525162</v>
      </c>
      <c r="G5" s="204">
        <v>506808</v>
      </c>
      <c r="H5" s="204">
        <v>583025</v>
      </c>
      <c r="I5" s="204">
        <v>241904</v>
      </c>
      <c r="J5" s="205">
        <f>I5/B5</f>
        <v>0.115284388874168</v>
      </c>
      <c r="K5" s="205">
        <f>E5/B5</f>
        <v>0.276511158429299</v>
      </c>
      <c r="L5" s="205">
        <f>H5/B5</f>
        <v>0.277852705301946</v>
      </c>
    </row>
    <row r="6" ht="12.9" customHeight="1">
      <c r="A6" t="s" s="142">
        <v>238</v>
      </c>
      <c r="B6" s="144">
        <v>2583325</v>
      </c>
      <c r="C6" s="204">
        <v>1198683</v>
      </c>
      <c r="D6" s="204">
        <v>1384642</v>
      </c>
      <c r="E6" s="204">
        <v>757035</v>
      </c>
      <c r="F6" s="204">
        <v>662801</v>
      </c>
      <c r="G6" s="204">
        <v>632692</v>
      </c>
      <c r="H6" s="204">
        <v>767636</v>
      </c>
      <c r="I6" s="206">
        <v>421190</v>
      </c>
      <c r="J6" s="207">
        <f>I6/B6</f>
        <v>0.163041816263923</v>
      </c>
      <c r="K6" s="205">
        <f>E6/B6</f>
        <v>0.293046751763715</v>
      </c>
      <c r="L6" s="205">
        <f>H6/B6</f>
        <v>0.297150377904445</v>
      </c>
    </row>
    <row r="7" ht="12.9" customHeight="1">
      <c r="A7" t="s" s="142">
        <v>241</v>
      </c>
      <c r="B7" s="144">
        <v>1000166</v>
      </c>
      <c r="C7" s="204">
        <v>464726</v>
      </c>
      <c r="D7" s="204">
        <v>535440</v>
      </c>
      <c r="E7" s="204">
        <v>282232</v>
      </c>
      <c r="F7" s="204">
        <v>248321</v>
      </c>
      <c r="G7" s="204">
        <v>236805</v>
      </c>
      <c r="H7" s="204">
        <v>290135</v>
      </c>
      <c r="I7" s="204">
        <v>189061</v>
      </c>
      <c r="J7" s="205">
        <f>I7/B7</f>
        <v>0.1890296210829</v>
      </c>
      <c r="K7" s="205">
        <f>E7/B7</f>
        <v>0.282185157263894</v>
      </c>
      <c r="L7" s="205">
        <f>H7/B7</f>
        <v>0.290086845583633</v>
      </c>
    </row>
    <row r="8" ht="12.9" customHeight="1">
      <c r="A8" t="s" s="142">
        <v>71</v>
      </c>
      <c r="B8" s="144">
        <f>SUM(B3:B7)</f>
        <v>11365975</v>
      </c>
      <c r="C8" s="204">
        <f>SUM(C3:C7)</f>
        <v>5212167</v>
      </c>
      <c r="D8" s="204">
        <f>SUM(D3:D7)</f>
        <v>6153808</v>
      </c>
      <c r="E8" s="204">
        <f>SUM(E3:E7)</f>
        <v>3175639</v>
      </c>
      <c r="F8" s="204">
        <f>SUM(F3:F7)</f>
        <v>2833394</v>
      </c>
      <c r="G8" s="204">
        <f>SUM(G3:G7)</f>
        <v>2718824</v>
      </c>
      <c r="H8" s="204">
        <f>SUM(H3:H7)</f>
        <v>3257928</v>
      </c>
      <c r="I8" s="204">
        <f>SUM(I3:I7)</f>
        <v>1661878</v>
      </c>
      <c r="J8" s="205">
        <f>I8/B8</f>
        <v>0.146215172917414</v>
      </c>
      <c r="K8" s="205">
        <f>E8/B8</f>
        <v>0.279398731741008</v>
      </c>
      <c r="L8" s="205">
        <f>H8/B8</f>
        <v>0.28663867376094</v>
      </c>
    </row>
    <row r="9" ht="12.9" customHeight="1">
      <c r="A9" s="145"/>
      <c r="B9" s="144"/>
      <c r="C9" s="204"/>
      <c r="D9" s="204"/>
      <c r="E9" s="204"/>
      <c r="F9" s="204"/>
      <c r="G9" s="204"/>
      <c r="H9" s="204"/>
      <c r="I9" s="204"/>
      <c r="J9" s="204"/>
      <c r="K9" s="208"/>
      <c r="L9" s="208"/>
    </row>
    <row r="10" ht="12.9" customHeight="1">
      <c r="A10" t="s" s="142">
        <v>258</v>
      </c>
      <c r="B10" t="s" s="209">
        <v>259</v>
      </c>
      <c r="C10" s="204"/>
      <c r="D10" s="204"/>
      <c r="E10" s="204"/>
      <c r="F10" s="204"/>
      <c r="G10" s="204"/>
      <c r="H10" s="204"/>
      <c r="I10" s="35"/>
      <c r="J10" s="35"/>
      <c r="K10" s="208"/>
      <c r="L10" s="208"/>
    </row>
    <row r="11" ht="12.9" customHeight="1">
      <c r="A11" s="145"/>
      <c r="B11" s="146"/>
      <c r="C11" s="204"/>
      <c r="D11" s="204"/>
      <c r="E11" s="204"/>
      <c r="F11" s="204"/>
      <c r="G11" s="204"/>
      <c r="H11" s="204"/>
      <c r="I11" s="35"/>
      <c r="J11" s="35"/>
      <c r="K11" s="208"/>
      <c r="L11" s="208"/>
    </row>
    <row r="12" ht="12.9" customHeight="1">
      <c r="A12" s="145"/>
      <c r="B12" s="146"/>
      <c r="C12" s="204"/>
      <c r="D12" s="204"/>
      <c r="E12" s="204"/>
      <c r="F12" s="204"/>
      <c r="G12" s="204"/>
      <c r="H12" s="204"/>
      <c r="I12" s="35"/>
      <c r="J12" s="35"/>
      <c r="K12" s="208"/>
      <c r="L12" s="208"/>
    </row>
  </sheetData>
  <mergeCells count="4">
    <mergeCell ref="A1:K1"/>
    <mergeCell ref="B11:L11"/>
    <mergeCell ref="B12:L12"/>
    <mergeCell ref="B10:L1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64"/>
  <sheetViews>
    <sheetView workbookViewId="0" showGridLines="0" defaultGridColor="1"/>
  </sheetViews>
  <sheetFormatPr defaultColWidth="16.3333" defaultRowHeight="15.4" customHeight="1" outlineLevelRow="0" outlineLevelCol="0"/>
  <cols>
    <col min="1" max="11" width="16.3516" style="210" customWidth="1"/>
    <col min="12" max="16384" width="16.3516" style="210" customWidth="1"/>
  </cols>
  <sheetData>
    <row r="1" ht="15.55" customHeight="1">
      <c r="A1" t="s" s="119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ht="13.1" customHeight="1">
      <c r="A2" t="s" s="178">
        <v>260</v>
      </c>
      <c r="B2" t="s" s="178">
        <v>261</v>
      </c>
      <c r="C2" t="s" s="178">
        <v>262</v>
      </c>
      <c r="D2" t="s" s="178">
        <v>263</v>
      </c>
      <c r="E2" t="s" s="178">
        <v>264</v>
      </c>
      <c r="F2" t="s" s="178">
        <v>265</v>
      </c>
      <c r="G2" t="s" s="178">
        <v>266</v>
      </c>
      <c r="H2" t="s" s="178">
        <v>267</v>
      </c>
      <c r="I2" t="s" s="178">
        <v>268</v>
      </c>
      <c r="J2" t="s" s="178">
        <v>269</v>
      </c>
      <c r="K2" t="s" s="178">
        <v>270</v>
      </c>
    </row>
    <row r="3" ht="13.1" customHeight="1">
      <c r="A3" t="s" s="200">
        <v>271</v>
      </c>
      <c r="B3" t="s" s="211">
        <v>272</v>
      </c>
      <c r="C3" t="s" s="212">
        <v>273</v>
      </c>
      <c r="D3" t="s" s="212">
        <v>274</v>
      </c>
      <c r="E3" t="s" s="212">
        <v>275</v>
      </c>
      <c r="F3" t="s" s="212">
        <v>273</v>
      </c>
      <c r="G3" t="s" s="212">
        <v>276</v>
      </c>
      <c r="H3" t="s" s="212">
        <v>277</v>
      </c>
      <c r="I3" t="s" s="212">
        <v>278</v>
      </c>
      <c r="J3" s="213">
        <v>5175</v>
      </c>
      <c r="K3" s="31"/>
    </row>
    <row r="4" ht="12.9" customHeight="1">
      <c r="A4" t="s" s="142">
        <v>271</v>
      </c>
      <c r="B4" t="s" s="209">
        <v>272</v>
      </c>
      <c r="C4" t="s" s="42">
        <v>273</v>
      </c>
      <c r="D4" t="s" s="42">
        <v>274</v>
      </c>
      <c r="E4" t="s" s="42">
        <v>275</v>
      </c>
      <c r="F4" t="s" s="42">
        <v>273</v>
      </c>
      <c r="G4" t="s" s="42">
        <v>276</v>
      </c>
      <c r="H4" t="s" s="42">
        <v>279</v>
      </c>
      <c r="I4" t="s" s="42">
        <v>278</v>
      </c>
      <c r="J4" s="43">
        <v>7330</v>
      </c>
      <c r="K4" s="35"/>
    </row>
    <row r="5" ht="12.9" customHeight="1">
      <c r="A5" t="s" s="142">
        <v>271</v>
      </c>
      <c r="B5" t="s" s="209">
        <v>272</v>
      </c>
      <c r="C5" t="s" s="42">
        <v>273</v>
      </c>
      <c r="D5" t="s" s="42">
        <v>274</v>
      </c>
      <c r="E5" t="s" s="42">
        <v>275</v>
      </c>
      <c r="F5" t="s" s="42">
        <v>273</v>
      </c>
      <c r="G5" t="s" s="42">
        <v>276</v>
      </c>
      <c r="H5" t="s" s="42">
        <v>280</v>
      </c>
      <c r="I5" t="s" s="42">
        <v>278</v>
      </c>
      <c r="J5" s="43">
        <v>9475</v>
      </c>
      <c r="K5" s="35"/>
    </row>
    <row r="6" ht="12.9" customHeight="1">
      <c r="A6" t="s" s="142">
        <v>271</v>
      </c>
      <c r="B6" t="s" s="209">
        <v>272</v>
      </c>
      <c r="C6" t="s" s="42">
        <v>273</v>
      </c>
      <c r="D6" t="s" s="42">
        <v>274</v>
      </c>
      <c r="E6" t="s" s="42">
        <v>275</v>
      </c>
      <c r="F6" t="s" s="42">
        <v>273</v>
      </c>
      <c r="G6" t="s" s="42">
        <v>276</v>
      </c>
      <c r="H6" t="s" s="42">
        <v>281</v>
      </c>
      <c r="I6" t="s" s="42">
        <v>278</v>
      </c>
      <c r="J6" s="43">
        <v>4915</v>
      </c>
      <c r="K6" s="35"/>
    </row>
    <row r="7" ht="12.9" customHeight="1">
      <c r="A7" t="s" s="142">
        <v>271</v>
      </c>
      <c r="B7" t="s" s="209">
        <v>272</v>
      </c>
      <c r="C7" t="s" s="42">
        <v>273</v>
      </c>
      <c r="D7" t="s" s="42">
        <v>274</v>
      </c>
      <c r="E7" t="s" s="42">
        <v>275</v>
      </c>
      <c r="F7" t="s" s="42">
        <v>273</v>
      </c>
      <c r="G7" t="s" s="42">
        <v>276</v>
      </c>
      <c r="H7" t="s" s="42">
        <v>282</v>
      </c>
      <c r="I7" t="s" s="42">
        <v>278</v>
      </c>
      <c r="J7" s="43">
        <v>1340</v>
      </c>
      <c r="K7" s="35"/>
    </row>
    <row r="8" ht="12.9" customHeight="1">
      <c r="A8" t="s" s="142">
        <v>271</v>
      </c>
      <c r="B8" t="s" s="209">
        <v>272</v>
      </c>
      <c r="C8" t="s" s="42">
        <v>273</v>
      </c>
      <c r="D8" t="s" s="42">
        <v>274</v>
      </c>
      <c r="E8" t="s" s="42">
        <v>275</v>
      </c>
      <c r="F8" t="s" s="42">
        <v>273</v>
      </c>
      <c r="G8" t="s" s="42">
        <v>276</v>
      </c>
      <c r="H8" t="s" s="42">
        <v>283</v>
      </c>
      <c r="I8" t="s" s="42">
        <v>278</v>
      </c>
      <c r="J8" s="43">
        <v>43430</v>
      </c>
      <c r="K8" s="35"/>
    </row>
    <row r="9" ht="12.9" customHeight="1">
      <c r="A9" t="s" s="142">
        <v>271</v>
      </c>
      <c r="B9" t="s" s="209">
        <v>272</v>
      </c>
      <c r="C9" t="s" s="42">
        <v>273</v>
      </c>
      <c r="D9" t="s" s="42">
        <v>274</v>
      </c>
      <c r="E9" t="s" s="42">
        <v>275</v>
      </c>
      <c r="F9" t="s" s="42">
        <v>273</v>
      </c>
      <c r="G9" t="s" s="42">
        <v>276</v>
      </c>
      <c r="H9" t="s" s="42">
        <v>284</v>
      </c>
      <c r="I9" t="s" s="42">
        <v>278</v>
      </c>
      <c r="J9" s="43">
        <v>104000</v>
      </c>
      <c r="K9" s="35"/>
    </row>
    <row r="10" ht="12.9" customHeight="1">
      <c r="A10" t="s" s="142">
        <v>271</v>
      </c>
      <c r="B10" t="s" s="209">
        <v>272</v>
      </c>
      <c r="C10" t="s" s="42">
        <v>273</v>
      </c>
      <c r="D10" t="s" s="42">
        <v>274</v>
      </c>
      <c r="E10" t="s" s="42">
        <v>275</v>
      </c>
      <c r="F10" t="s" s="42">
        <v>273</v>
      </c>
      <c r="G10" t="s" s="42">
        <v>276</v>
      </c>
      <c r="H10" t="s" s="42">
        <v>285</v>
      </c>
      <c r="I10" t="s" s="42">
        <v>278</v>
      </c>
      <c r="J10" s="43">
        <v>2765</v>
      </c>
      <c r="K10" s="35"/>
    </row>
    <row r="11" ht="12.9" customHeight="1">
      <c r="A11" t="s" s="142">
        <v>271</v>
      </c>
      <c r="B11" t="s" s="209">
        <v>272</v>
      </c>
      <c r="C11" t="s" s="42">
        <v>273</v>
      </c>
      <c r="D11" t="s" s="42">
        <v>274</v>
      </c>
      <c r="E11" t="s" s="42">
        <v>275</v>
      </c>
      <c r="F11" t="s" s="42">
        <v>273</v>
      </c>
      <c r="G11" t="s" s="42">
        <v>276</v>
      </c>
      <c r="H11" t="s" s="42">
        <v>286</v>
      </c>
      <c r="I11" t="s" s="42">
        <v>278</v>
      </c>
      <c r="J11" s="43">
        <v>3240</v>
      </c>
      <c r="K11" s="35"/>
    </row>
    <row r="12" ht="12.9" customHeight="1">
      <c r="A12" t="s" s="142">
        <v>271</v>
      </c>
      <c r="B12" t="s" s="209">
        <v>272</v>
      </c>
      <c r="C12" t="s" s="42">
        <v>273</v>
      </c>
      <c r="D12" t="s" s="42">
        <v>274</v>
      </c>
      <c r="E12" t="s" s="42">
        <v>275</v>
      </c>
      <c r="F12" t="s" s="42">
        <v>273</v>
      </c>
      <c r="G12" t="s" s="42">
        <v>276</v>
      </c>
      <c r="H12" t="s" s="42">
        <v>287</v>
      </c>
      <c r="I12" t="s" s="42">
        <v>278</v>
      </c>
      <c r="J12" s="43">
        <v>1510</v>
      </c>
      <c r="K12" s="35"/>
    </row>
    <row r="13" ht="12.9" customHeight="1">
      <c r="A13" t="s" s="142">
        <v>271</v>
      </c>
      <c r="B13" t="s" s="209">
        <v>272</v>
      </c>
      <c r="C13" t="s" s="42">
        <v>273</v>
      </c>
      <c r="D13" t="s" s="42">
        <v>274</v>
      </c>
      <c r="E13" t="s" s="42">
        <v>275</v>
      </c>
      <c r="F13" t="s" s="42">
        <v>273</v>
      </c>
      <c r="G13" t="s" s="42">
        <v>276</v>
      </c>
      <c r="H13" t="s" s="42">
        <v>288</v>
      </c>
      <c r="I13" t="s" s="42">
        <v>278</v>
      </c>
      <c r="J13" s="43">
        <v>16135</v>
      </c>
      <c r="K13" s="35"/>
    </row>
    <row r="14" ht="12.9" customHeight="1">
      <c r="A14" t="s" s="142">
        <v>271</v>
      </c>
      <c r="B14" t="s" s="209">
        <v>272</v>
      </c>
      <c r="C14" t="s" s="42">
        <v>273</v>
      </c>
      <c r="D14" t="s" s="42">
        <v>274</v>
      </c>
      <c r="E14" t="s" s="42">
        <v>275</v>
      </c>
      <c r="F14" t="s" s="42">
        <v>273</v>
      </c>
      <c r="G14" t="s" s="42">
        <v>276</v>
      </c>
      <c r="H14" t="s" s="42">
        <v>289</v>
      </c>
      <c r="I14" t="s" s="42">
        <v>278</v>
      </c>
      <c r="J14" s="43">
        <v>6320</v>
      </c>
      <c r="K14" s="35"/>
    </row>
    <row r="15" ht="12.9" customHeight="1">
      <c r="A15" t="s" s="142">
        <v>271</v>
      </c>
      <c r="B15" t="s" s="209">
        <v>272</v>
      </c>
      <c r="C15" t="s" s="42">
        <v>273</v>
      </c>
      <c r="D15" t="s" s="42">
        <v>274</v>
      </c>
      <c r="E15" t="s" s="42">
        <v>275</v>
      </c>
      <c r="F15" t="s" s="42">
        <v>273</v>
      </c>
      <c r="G15" t="s" s="42">
        <v>276</v>
      </c>
      <c r="H15" t="s" s="42">
        <v>290</v>
      </c>
      <c r="I15" t="s" s="42">
        <v>278</v>
      </c>
      <c r="J15" s="43">
        <v>6540</v>
      </c>
      <c r="K15" s="35"/>
    </row>
    <row r="16" ht="12.9" customHeight="1">
      <c r="A16" t="s" s="142">
        <v>271</v>
      </c>
      <c r="B16" t="s" s="209">
        <v>272</v>
      </c>
      <c r="C16" t="s" s="42">
        <v>273</v>
      </c>
      <c r="D16" t="s" s="42">
        <v>274</v>
      </c>
      <c r="E16" t="s" s="42">
        <v>275</v>
      </c>
      <c r="F16" t="s" s="42">
        <v>273</v>
      </c>
      <c r="G16" t="s" s="42">
        <v>276</v>
      </c>
      <c r="H16" t="s" s="42">
        <v>291</v>
      </c>
      <c r="I16" t="s" s="42">
        <v>278</v>
      </c>
      <c r="J16" s="43">
        <v>1395</v>
      </c>
      <c r="K16" s="35"/>
    </row>
    <row r="17" ht="12.9" customHeight="1">
      <c r="A17" t="s" s="142">
        <v>271</v>
      </c>
      <c r="B17" t="s" s="209">
        <v>272</v>
      </c>
      <c r="C17" t="s" s="42">
        <v>273</v>
      </c>
      <c r="D17" t="s" s="42">
        <v>274</v>
      </c>
      <c r="E17" t="s" s="42">
        <v>275</v>
      </c>
      <c r="F17" t="s" s="42">
        <v>273</v>
      </c>
      <c r="G17" t="s" s="42">
        <v>276</v>
      </c>
      <c r="H17" t="s" s="42">
        <v>292</v>
      </c>
      <c r="I17" t="s" s="42">
        <v>278</v>
      </c>
      <c r="J17" s="43">
        <v>8690</v>
      </c>
      <c r="K17" s="35"/>
    </row>
    <row r="18" ht="12.9" customHeight="1">
      <c r="A18" t="s" s="142">
        <v>271</v>
      </c>
      <c r="B18" t="s" s="209">
        <v>272</v>
      </c>
      <c r="C18" t="s" s="42">
        <v>273</v>
      </c>
      <c r="D18" t="s" s="42">
        <v>274</v>
      </c>
      <c r="E18" t="s" s="42">
        <v>275</v>
      </c>
      <c r="F18" t="s" s="42">
        <v>273</v>
      </c>
      <c r="G18" t="s" s="42">
        <v>276</v>
      </c>
      <c r="H18" t="s" s="42">
        <v>293</v>
      </c>
      <c r="I18" t="s" s="42">
        <v>278</v>
      </c>
      <c r="J18" s="43">
        <v>470</v>
      </c>
      <c r="K18" s="35"/>
    </row>
    <row r="19" ht="12.9" customHeight="1">
      <c r="A19" t="s" s="142">
        <v>271</v>
      </c>
      <c r="B19" t="s" s="209">
        <v>272</v>
      </c>
      <c r="C19" t="s" s="42">
        <v>273</v>
      </c>
      <c r="D19" t="s" s="42">
        <v>274</v>
      </c>
      <c r="E19" t="s" s="42">
        <v>275</v>
      </c>
      <c r="F19" t="s" s="42">
        <v>273</v>
      </c>
      <c r="G19" t="s" s="42">
        <v>276</v>
      </c>
      <c r="H19" t="s" s="42">
        <v>294</v>
      </c>
      <c r="I19" t="s" s="42">
        <v>278</v>
      </c>
      <c r="J19" s="43">
        <v>7180</v>
      </c>
      <c r="K19" s="35"/>
    </row>
    <row r="20" ht="12.9" customHeight="1">
      <c r="A20" t="s" s="142">
        <v>271</v>
      </c>
      <c r="B20" t="s" s="209">
        <v>272</v>
      </c>
      <c r="C20" t="s" s="42">
        <v>273</v>
      </c>
      <c r="D20" t="s" s="42">
        <v>274</v>
      </c>
      <c r="E20" t="s" s="42">
        <v>275</v>
      </c>
      <c r="F20" t="s" s="42">
        <v>273</v>
      </c>
      <c r="G20" t="s" s="42">
        <v>276</v>
      </c>
      <c r="H20" t="s" s="42">
        <v>295</v>
      </c>
      <c r="I20" t="s" s="42">
        <v>278</v>
      </c>
      <c r="J20" s="43">
        <v>45</v>
      </c>
      <c r="K20" s="35"/>
    </row>
    <row r="21" ht="12.9" customHeight="1">
      <c r="A21" t="s" s="142">
        <v>271</v>
      </c>
      <c r="B21" t="s" s="209">
        <v>272</v>
      </c>
      <c r="C21" t="s" s="42">
        <v>273</v>
      </c>
      <c r="D21" t="s" s="42">
        <v>274</v>
      </c>
      <c r="E21" t="s" s="42">
        <v>275</v>
      </c>
      <c r="F21" t="s" s="42">
        <v>273</v>
      </c>
      <c r="G21" t="s" s="42">
        <v>276</v>
      </c>
      <c r="H21" t="s" s="42">
        <v>296</v>
      </c>
      <c r="I21" t="s" s="42">
        <v>278</v>
      </c>
      <c r="J21" s="43">
        <v>4740</v>
      </c>
      <c r="K21" s="35"/>
    </row>
    <row r="22" ht="12.9" customHeight="1">
      <c r="A22" t="s" s="142">
        <v>271</v>
      </c>
      <c r="B22" t="s" s="209">
        <v>272</v>
      </c>
      <c r="C22" t="s" s="42">
        <v>273</v>
      </c>
      <c r="D22" t="s" s="42">
        <v>274</v>
      </c>
      <c r="E22" t="s" s="42">
        <v>275</v>
      </c>
      <c r="F22" t="s" s="42">
        <v>273</v>
      </c>
      <c r="G22" t="s" s="42">
        <v>276</v>
      </c>
      <c r="H22" t="s" s="42">
        <v>297</v>
      </c>
      <c r="I22" t="s" s="42">
        <v>278</v>
      </c>
      <c r="J22" s="43">
        <v>270</v>
      </c>
      <c r="K22" s="35"/>
    </row>
    <row r="23" ht="12.9" customHeight="1">
      <c r="A23" t="s" s="142">
        <v>271</v>
      </c>
      <c r="B23" t="s" s="209">
        <v>272</v>
      </c>
      <c r="C23" t="s" s="42">
        <v>273</v>
      </c>
      <c r="D23" t="s" s="42">
        <v>274</v>
      </c>
      <c r="E23" t="s" s="42">
        <v>275</v>
      </c>
      <c r="F23" t="s" s="42">
        <v>273</v>
      </c>
      <c r="G23" t="s" s="42">
        <v>276</v>
      </c>
      <c r="H23" t="s" s="42">
        <v>298</v>
      </c>
      <c r="I23" t="s" s="42">
        <v>278</v>
      </c>
      <c r="J23" s="43">
        <v>3880</v>
      </c>
      <c r="K23" s="35"/>
    </row>
    <row r="24" ht="12.9" customHeight="1">
      <c r="A24" t="s" s="142">
        <v>271</v>
      </c>
      <c r="B24" t="s" s="209">
        <v>272</v>
      </c>
      <c r="C24" t="s" s="42">
        <v>273</v>
      </c>
      <c r="D24" t="s" s="42">
        <v>274</v>
      </c>
      <c r="E24" t="s" s="42">
        <v>275</v>
      </c>
      <c r="F24" t="s" s="42">
        <v>273</v>
      </c>
      <c r="G24" t="s" s="42">
        <v>276</v>
      </c>
      <c r="H24" t="s" s="42">
        <v>299</v>
      </c>
      <c r="I24" t="s" s="42">
        <v>278</v>
      </c>
      <c r="J24" s="43">
        <v>110</v>
      </c>
      <c r="K24" s="35"/>
    </row>
    <row r="25" ht="12.9" customHeight="1">
      <c r="A25" t="s" s="142">
        <v>271</v>
      </c>
      <c r="B25" t="s" s="209">
        <v>272</v>
      </c>
      <c r="C25" t="s" s="42">
        <v>273</v>
      </c>
      <c r="D25" t="s" s="42">
        <v>274</v>
      </c>
      <c r="E25" t="s" s="42">
        <v>275</v>
      </c>
      <c r="F25" t="s" s="42">
        <v>273</v>
      </c>
      <c r="G25" t="s" s="42">
        <v>276</v>
      </c>
      <c r="H25" t="s" s="42">
        <v>300</v>
      </c>
      <c r="I25" t="s" s="42">
        <v>278</v>
      </c>
      <c r="J25" s="43">
        <v>17335</v>
      </c>
      <c r="K25" s="35"/>
    </row>
    <row r="26" ht="12.9" customHeight="1">
      <c r="A26" t="s" s="142">
        <v>271</v>
      </c>
      <c r="B26" t="s" s="209">
        <v>272</v>
      </c>
      <c r="C26" t="s" s="42">
        <v>273</v>
      </c>
      <c r="D26" t="s" s="42">
        <v>274</v>
      </c>
      <c r="E26" t="s" s="42">
        <v>275</v>
      </c>
      <c r="F26" t="s" s="42">
        <v>273</v>
      </c>
      <c r="G26" t="s" s="42">
        <v>276</v>
      </c>
      <c r="H26" t="s" s="42">
        <v>301</v>
      </c>
      <c r="I26" t="s" s="42">
        <v>278</v>
      </c>
      <c r="J26" s="43">
        <v>5670</v>
      </c>
      <c r="K26" s="35"/>
    </row>
    <row r="27" ht="12.9" customHeight="1">
      <c r="A27" t="s" s="142">
        <v>271</v>
      </c>
      <c r="B27" t="s" s="209">
        <v>272</v>
      </c>
      <c r="C27" t="s" s="42">
        <v>273</v>
      </c>
      <c r="D27" t="s" s="42">
        <v>274</v>
      </c>
      <c r="E27" t="s" s="42">
        <v>275</v>
      </c>
      <c r="F27" t="s" s="42">
        <v>273</v>
      </c>
      <c r="G27" t="s" s="42">
        <v>276</v>
      </c>
      <c r="H27" t="s" s="42">
        <v>302</v>
      </c>
      <c r="I27" t="s" s="42">
        <v>278</v>
      </c>
      <c r="J27" s="43">
        <v>59325</v>
      </c>
      <c r="K27" s="35"/>
    </row>
    <row r="28" ht="12.9" customHeight="1">
      <c r="A28" t="s" s="142">
        <v>271</v>
      </c>
      <c r="B28" t="s" s="209">
        <v>272</v>
      </c>
      <c r="C28" t="s" s="42">
        <v>273</v>
      </c>
      <c r="D28" t="s" s="42">
        <v>274</v>
      </c>
      <c r="E28" t="s" s="42">
        <v>275</v>
      </c>
      <c r="F28" t="s" s="42">
        <v>273</v>
      </c>
      <c r="G28" t="s" s="42">
        <v>276</v>
      </c>
      <c r="H28" t="s" s="42">
        <v>303</v>
      </c>
      <c r="I28" t="s" s="42">
        <v>278</v>
      </c>
      <c r="J28" s="43">
        <v>9350</v>
      </c>
      <c r="K28" s="35"/>
    </row>
    <row r="29" ht="12.9" customHeight="1">
      <c r="A29" t="s" s="142">
        <v>271</v>
      </c>
      <c r="B29" t="s" s="209">
        <v>272</v>
      </c>
      <c r="C29" t="s" s="42">
        <v>273</v>
      </c>
      <c r="D29" t="s" s="42">
        <v>274</v>
      </c>
      <c r="E29" t="s" s="42">
        <v>275</v>
      </c>
      <c r="F29" t="s" s="42">
        <v>273</v>
      </c>
      <c r="G29" t="s" s="42">
        <v>276</v>
      </c>
      <c r="H29" t="s" s="42">
        <v>304</v>
      </c>
      <c r="I29" t="s" s="42">
        <v>278</v>
      </c>
      <c r="J29" s="43">
        <v>16900</v>
      </c>
      <c r="K29" s="35"/>
    </row>
    <row r="30" ht="12.9" customHeight="1">
      <c r="A30" t="s" s="142">
        <v>271</v>
      </c>
      <c r="B30" t="s" s="209">
        <v>272</v>
      </c>
      <c r="C30" t="s" s="42">
        <v>273</v>
      </c>
      <c r="D30" t="s" s="42">
        <v>274</v>
      </c>
      <c r="E30" t="s" s="42">
        <v>275</v>
      </c>
      <c r="F30" t="s" s="42">
        <v>273</v>
      </c>
      <c r="G30" t="s" s="42">
        <v>276</v>
      </c>
      <c r="H30" t="s" s="42">
        <v>305</v>
      </c>
      <c r="I30" t="s" s="42">
        <v>278</v>
      </c>
      <c r="J30" s="43">
        <v>4370</v>
      </c>
      <c r="K30" s="35"/>
    </row>
    <row r="31" ht="12.9" customHeight="1">
      <c r="A31" t="s" s="142">
        <v>271</v>
      </c>
      <c r="B31" t="s" s="209">
        <v>272</v>
      </c>
      <c r="C31" t="s" s="42">
        <v>273</v>
      </c>
      <c r="D31" t="s" s="42">
        <v>274</v>
      </c>
      <c r="E31" t="s" s="42">
        <v>275</v>
      </c>
      <c r="F31" t="s" s="42">
        <v>273</v>
      </c>
      <c r="G31" t="s" s="42">
        <v>276</v>
      </c>
      <c r="H31" t="s" s="42">
        <v>306</v>
      </c>
      <c r="I31" t="s" s="42">
        <v>278</v>
      </c>
      <c r="J31" s="43">
        <v>450</v>
      </c>
      <c r="K31" s="35"/>
    </row>
    <row r="32" ht="12.9" customHeight="1">
      <c r="A32" t="s" s="142">
        <v>271</v>
      </c>
      <c r="B32" t="s" s="209">
        <v>272</v>
      </c>
      <c r="C32" t="s" s="42">
        <v>273</v>
      </c>
      <c r="D32" t="s" s="42">
        <v>274</v>
      </c>
      <c r="E32" t="s" s="42">
        <v>275</v>
      </c>
      <c r="F32" t="s" s="42">
        <v>273</v>
      </c>
      <c r="G32" t="s" s="42">
        <v>276</v>
      </c>
      <c r="H32" t="s" s="42">
        <v>307</v>
      </c>
      <c r="I32" t="s" s="42">
        <v>278</v>
      </c>
      <c r="J32" s="43">
        <v>9035</v>
      </c>
      <c r="K32" s="35"/>
    </row>
    <row r="33" ht="12.9" customHeight="1">
      <c r="A33" t="s" s="142">
        <v>271</v>
      </c>
      <c r="B33" t="s" s="209">
        <v>272</v>
      </c>
      <c r="C33" t="s" s="42">
        <v>273</v>
      </c>
      <c r="D33" t="s" s="42">
        <v>274</v>
      </c>
      <c r="E33" t="s" s="42">
        <v>275</v>
      </c>
      <c r="F33" t="s" s="42">
        <v>273</v>
      </c>
      <c r="G33" t="s" s="42">
        <v>308</v>
      </c>
      <c r="H33" t="s" s="42">
        <v>277</v>
      </c>
      <c r="I33" t="s" s="42">
        <v>278</v>
      </c>
      <c r="J33" s="43">
        <v>8490</v>
      </c>
      <c r="K33" s="35"/>
    </row>
    <row r="34" ht="12.9" customHeight="1">
      <c r="A34" t="s" s="142">
        <v>271</v>
      </c>
      <c r="B34" t="s" s="209">
        <v>272</v>
      </c>
      <c r="C34" t="s" s="42">
        <v>273</v>
      </c>
      <c r="D34" t="s" s="42">
        <v>274</v>
      </c>
      <c r="E34" t="s" s="42">
        <v>275</v>
      </c>
      <c r="F34" t="s" s="42">
        <v>273</v>
      </c>
      <c r="G34" t="s" s="42">
        <v>308</v>
      </c>
      <c r="H34" t="s" s="42">
        <v>279</v>
      </c>
      <c r="I34" t="s" s="42">
        <v>278</v>
      </c>
      <c r="J34" s="43">
        <v>8700</v>
      </c>
      <c r="K34" s="35"/>
    </row>
    <row r="35" ht="12.9" customHeight="1">
      <c r="A35" t="s" s="142">
        <v>271</v>
      </c>
      <c r="B35" t="s" s="209">
        <v>272</v>
      </c>
      <c r="C35" t="s" s="42">
        <v>273</v>
      </c>
      <c r="D35" t="s" s="42">
        <v>274</v>
      </c>
      <c r="E35" t="s" s="42">
        <v>275</v>
      </c>
      <c r="F35" t="s" s="42">
        <v>273</v>
      </c>
      <c r="G35" t="s" s="42">
        <v>308</v>
      </c>
      <c r="H35" t="s" s="42">
        <v>280</v>
      </c>
      <c r="I35" t="s" s="42">
        <v>278</v>
      </c>
      <c r="J35" s="43">
        <v>15680</v>
      </c>
      <c r="K35" s="35"/>
    </row>
    <row r="36" ht="12.9" customHeight="1">
      <c r="A36" t="s" s="142">
        <v>271</v>
      </c>
      <c r="B36" t="s" s="209">
        <v>272</v>
      </c>
      <c r="C36" t="s" s="42">
        <v>273</v>
      </c>
      <c r="D36" t="s" s="42">
        <v>274</v>
      </c>
      <c r="E36" t="s" s="42">
        <v>275</v>
      </c>
      <c r="F36" t="s" s="42">
        <v>273</v>
      </c>
      <c r="G36" t="s" s="42">
        <v>308</v>
      </c>
      <c r="H36" t="s" s="42">
        <v>281</v>
      </c>
      <c r="I36" t="s" s="42">
        <v>278</v>
      </c>
      <c r="J36" s="43">
        <v>7580</v>
      </c>
      <c r="K36" s="35"/>
    </row>
    <row r="37" ht="12.9" customHeight="1">
      <c r="A37" t="s" s="142">
        <v>271</v>
      </c>
      <c r="B37" t="s" s="209">
        <v>272</v>
      </c>
      <c r="C37" t="s" s="42">
        <v>273</v>
      </c>
      <c r="D37" t="s" s="42">
        <v>274</v>
      </c>
      <c r="E37" t="s" s="42">
        <v>275</v>
      </c>
      <c r="F37" t="s" s="42">
        <v>273</v>
      </c>
      <c r="G37" t="s" s="42">
        <v>308</v>
      </c>
      <c r="H37" t="s" s="42">
        <v>282</v>
      </c>
      <c r="I37" t="s" s="42">
        <v>278</v>
      </c>
      <c r="J37" s="43">
        <v>1695</v>
      </c>
      <c r="K37" s="35"/>
    </row>
    <row r="38" ht="12.9" customHeight="1">
      <c r="A38" t="s" s="142">
        <v>271</v>
      </c>
      <c r="B38" t="s" s="209">
        <v>272</v>
      </c>
      <c r="C38" t="s" s="42">
        <v>273</v>
      </c>
      <c r="D38" t="s" s="42">
        <v>274</v>
      </c>
      <c r="E38" t="s" s="42">
        <v>275</v>
      </c>
      <c r="F38" t="s" s="42">
        <v>273</v>
      </c>
      <c r="G38" t="s" s="42">
        <v>308</v>
      </c>
      <c r="H38" t="s" s="42">
        <v>283</v>
      </c>
      <c r="I38" t="s" s="42">
        <v>278</v>
      </c>
      <c r="J38" s="43">
        <v>49055</v>
      </c>
      <c r="K38" s="35"/>
    </row>
    <row r="39" ht="12.9" customHeight="1">
      <c r="A39" t="s" s="142">
        <v>271</v>
      </c>
      <c r="B39" t="s" s="209">
        <v>272</v>
      </c>
      <c r="C39" t="s" s="42">
        <v>273</v>
      </c>
      <c r="D39" t="s" s="42">
        <v>274</v>
      </c>
      <c r="E39" t="s" s="42">
        <v>275</v>
      </c>
      <c r="F39" t="s" s="42">
        <v>273</v>
      </c>
      <c r="G39" t="s" s="42">
        <v>308</v>
      </c>
      <c r="H39" t="s" s="42">
        <v>284</v>
      </c>
      <c r="I39" t="s" s="42">
        <v>278</v>
      </c>
      <c r="J39" s="43">
        <v>141780</v>
      </c>
      <c r="K39" s="35"/>
    </row>
    <row r="40" ht="12.9" customHeight="1">
      <c r="A40" t="s" s="142">
        <v>271</v>
      </c>
      <c r="B40" t="s" s="209">
        <v>272</v>
      </c>
      <c r="C40" t="s" s="42">
        <v>273</v>
      </c>
      <c r="D40" t="s" s="42">
        <v>274</v>
      </c>
      <c r="E40" t="s" s="42">
        <v>275</v>
      </c>
      <c r="F40" t="s" s="42">
        <v>273</v>
      </c>
      <c r="G40" t="s" s="42">
        <v>308</v>
      </c>
      <c r="H40" t="s" s="42">
        <v>285</v>
      </c>
      <c r="I40" t="s" s="42">
        <v>278</v>
      </c>
      <c r="J40" s="43">
        <v>3635</v>
      </c>
      <c r="K40" s="35"/>
    </row>
    <row r="41" ht="12.9" customHeight="1">
      <c r="A41" t="s" s="142">
        <v>271</v>
      </c>
      <c r="B41" t="s" s="209">
        <v>272</v>
      </c>
      <c r="C41" t="s" s="42">
        <v>273</v>
      </c>
      <c r="D41" t="s" s="42">
        <v>274</v>
      </c>
      <c r="E41" t="s" s="42">
        <v>275</v>
      </c>
      <c r="F41" t="s" s="42">
        <v>273</v>
      </c>
      <c r="G41" t="s" s="42">
        <v>308</v>
      </c>
      <c r="H41" t="s" s="42">
        <v>286</v>
      </c>
      <c r="I41" t="s" s="42">
        <v>278</v>
      </c>
      <c r="J41" s="43">
        <v>3970</v>
      </c>
      <c r="K41" s="35"/>
    </row>
    <row r="42" ht="12.9" customHeight="1">
      <c r="A42" t="s" s="142">
        <v>271</v>
      </c>
      <c r="B42" t="s" s="209">
        <v>272</v>
      </c>
      <c r="C42" t="s" s="42">
        <v>273</v>
      </c>
      <c r="D42" t="s" s="42">
        <v>274</v>
      </c>
      <c r="E42" t="s" s="42">
        <v>275</v>
      </c>
      <c r="F42" t="s" s="42">
        <v>273</v>
      </c>
      <c r="G42" t="s" s="42">
        <v>308</v>
      </c>
      <c r="H42" t="s" s="42">
        <v>287</v>
      </c>
      <c r="I42" t="s" s="42">
        <v>278</v>
      </c>
      <c r="J42" s="43">
        <v>2540</v>
      </c>
      <c r="K42" s="35"/>
    </row>
    <row r="43" ht="12.9" customHeight="1">
      <c r="A43" t="s" s="142">
        <v>271</v>
      </c>
      <c r="B43" t="s" s="209">
        <v>272</v>
      </c>
      <c r="C43" t="s" s="42">
        <v>273</v>
      </c>
      <c r="D43" t="s" s="42">
        <v>274</v>
      </c>
      <c r="E43" t="s" s="42">
        <v>275</v>
      </c>
      <c r="F43" t="s" s="42">
        <v>273</v>
      </c>
      <c r="G43" t="s" s="42">
        <v>308</v>
      </c>
      <c r="H43" t="s" s="42">
        <v>288</v>
      </c>
      <c r="I43" t="s" s="42">
        <v>278</v>
      </c>
      <c r="J43" s="43">
        <v>23150</v>
      </c>
      <c r="K43" s="35"/>
    </row>
    <row r="44" ht="12.9" customHeight="1">
      <c r="A44" t="s" s="142">
        <v>271</v>
      </c>
      <c r="B44" t="s" s="209">
        <v>272</v>
      </c>
      <c r="C44" t="s" s="42">
        <v>273</v>
      </c>
      <c r="D44" t="s" s="42">
        <v>274</v>
      </c>
      <c r="E44" t="s" s="42">
        <v>275</v>
      </c>
      <c r="F44" t="s" s="42">
        <v>273</v>
      </c>
      <c r="G44" t="s" s="42">
        <v>308</v>
      </c>
      <c r="H44" t="s" s="42">
        <v>289</v>
      </c>
      <c r="I44" t="s" s="42">
        <v>278</v>
      </c>
      <c r="J44" s="43">
        <v>8360</v>
      </c>
      <c r="K44" s="35"/>
    </row>
    <row r="45" ht="12.9" customHeight="1">
      <c r="A45" t="s" s="142">
        <v>271</v>
      </c>
      <c r="B45" t="s" s="209">
        <v>272</v>
      </c>
      <c r="C45" t="s" s="42">
        <v>273</v>
      </c>
      <c r="D45" t="s" s="42">
        <v>274</v>
      </c>
      <c r="E45" t="s" s="42">
        <v>275</v>
      </c>
      <c r="F45" t="s" s="42">
        <v>273</v>
      </c>
      <c r="G45" t="s" s="42">
        <v>308</v>
      </c>
      <c r="H45" t="s" s="42">
        <v>290</v>
      </c>
      <c r="I45" t="s" s="42">
        <v>278</v>
      </c>
      <c r="J45" s="43">
        <v>10590</v>
      </c>
      <c r="K45" s="35"/>
    </row>
    <row r="46" ht="12.9" customHeight="1">
      <c r="A46" t="s" s="142">
        <v>271</v>
      </c>
      <c r="B46" t="s" s="209">
        <v>272</v>
      </c>
      <c r="C46" t="s" s="42">
        <v>273</v>
      </c>
      <c r="D46" t="s" s="42">
        <v>274</v>
      </c>
      <c r="E46" t="s" s="42">
        <v>275</v>
      </c>
      <c r="F46" t="s" s="42">
        <v>273</v>
      </c>
      <c r="G46" t="s" s="42">
        <v>308</v>
      </c>
      <c r="H46" t="s" s="42">
        <v>291</v>
      </c>
      <c r="I46" t="s" s="42">
        <v>278</v>
      </c>
      <c r="J46" s="43">
        <v>2165</v>
      </c>
      <c r="K46" s="35"/>
    </row>
    <row r="47" ht="12.9" customHeight="1">
      <c r="A47" t="s" s="142">
        <v>271</v>
      </c>
      <c r="B47" t="s" s="209">
        <v>272</v>
      </c>
      <c r="C47" t="s" s="42">
        <v>273</v>
      </c>
      <c r="D47" t="s" s="42">
        <v>274</v>
      </c>
      <c r="E47" t="s" s="42">
        <v>275</v>
      </c>
      <c r="F47" t="s" s="42">
        <v>273</v>
      </c>
      <c r="G47" t="s" s="42">
        <v>308</v>
      </c>
      <c r="H47" t="s" s="42">
        <v>292</v>
      </c>
      <c r="I47" t="s" s="42">
        <v>278</v>
      </c>
      <c r="J47" s="43">
        <v>11805</v>
      </c>
      <c r="K47" s="35"/>
    </row>
    <row r="48" ht="12.9" customHeight="1">
      <c r="A48" t="s" s="142">
        <v>271</v>
      </c>
      <c r="B48" t="s" s="209">
        <v>272</v>
      </c>
      <c r="C48" t="s" s="42">
        <v>273</v>
      </c>
      <c r="D48" t="s" s="42">
        <v>274</v>
      </c>
      <c r="E48" t="s" s="42">
        <v>275</v>
      </c>
      <c r="F48" t="s" s="42">
        <v>273</v>
      </c>
      <c r="G48" t="s" s="42">
        <v>308</v>
      </c>
      <c r="H48" t="s" s="42">
        <v>293</v>
      </c>
      <c r="I48" t="s" s="42">
        <v>278</v>
      </c>
      <c r="J48" s="43">
        <v>565</v>
      </c>
      <c r="K48" s="35"/>
    </row>
    <row r="49" ht="12.9" customHeight="1">
      <c r="A49" t="s" s="142">
        <v>271</v>
      </c>
      <c r="B49" t="s" s="209">
        <v>272</v>
      </c>
      <c r="C49" t="s" s="42">
        <v>273</v>
      </c>
      <c r="D49" t="s" s="42">
        <v>274</v>
      </c>
      <c r="E49" t="s" s="42">
        <v>275</v>
      </c>
      <c r="F49" t="s" s="42">
        <v>273</v>
      </c>
      <c r="G49" t="s" s="42">
        <v>308</v>
      </c>
      <c r="H49" t="s" s="42">
        <v>294</v>
      </c>
      <c r="I49" t="s" s="42">
        <v>278</v>
      </c>
      <c r="J49" s="43">
        <v>9205</v>
      </c>
      <c r="K49" s="35"/>
    </row>
    <row r="50" ht="12.9" customHeight="1">
      <c r="A50" t="s" s="142">
        <v>271</v>
      </c>
      <c r="B50" t="s" s="209">
        <v>272</v>
      </c>
      <c r="C50" t="s" s="42">
        <v>273</v>
      </c>
      <c r="D50" t="s" s="42">
        <v>274</v>
      </c>
      <c r="E50" t="s" s="42">
        <v>275</v>
      </c>
      <c r="F50" t="s" s="42">
        <v>273</v>
      </c>
      <c r="G50" t="s" s="42">
        <v>308</v>
      </c>
      <c r="H50" t="s" s="42">
        <v>295</v>
      </c>
      <c r="I50" t="s" s="42">
        <v>278</v>
      </c>
      <c r="J50" s="43">
        <v>80</v>
      </c>
      <c r="K50" s="35"/>
    </row>
    <row r="51" ht="12.9" customHeight="1">
      <c r="A51" t="s" s="142">
        <v>271</v>
      </c>
      <c r="B51" t="s" s="209">
        <v>272</v>
      </c>
      <c r="C51" t="s" s="42">
        <v>273</v>
      </c>
      <c r="D51" t="s" s="42">
        <v>274</v>
      </c>
      <c r="E51" t="s" s="42">
        <v>275</v>
      </c>
      <c r="F51" t="s" s="42">
        <v>273</v>
      </c>
      <c r="G51" t="s" s="42">
        <v>308</v>
      </c>
      <c r="H51" t="s" s="42">
        <v>296</v>
      </c>
      <c r="I51" t="s" s="42">
        <v>278</v>
      </c>
      <c r="J51" s="43">
        <v>5595</v>
      </c>
      <c r="K51" s="35"/>
    </row>
    <row r="52" ht="12.9" customHeight="1">
      <c r="A52" t="s" s="142">
        <v>271</v>
      </c>
      <c r="B52" t="s" s="209">
        <v>272</v>
      </c>
      <c r="C52" t="s" s="42">
        <v>273</v>
      </c>
      <c r="D52" t="s" s="42">
        <v>274</v>
      </c>
      <c r="E52" t="s" s="42">
        <v>275</v>
      </c>
      <c r="F52" t="s" s="42">
        <v>273</v>
      </c>
      <c r="G52" t="s" s="42">
        <v>308</v>
      </c>
      <c r="H52" t="s" s="42">
        <v>297</v>
      </c>
      <c r="I52" t="s" s="42">
        <v>278</v>
      </c>
      <c r="J52" s="43">
        <v>520</v>
      </c>
      <c r="K52" s="35"/>
    </row>
    <row r="53" ht="12.9" customHeight="1">
      <c r="A53" t="s" s="142">
        <v>271</v>
      </c>
      <c r="B53" t="s" s="209">
        <v>272</v>
      </c>
      <c r="C53" t="s" s="42">
        <v>273</v>
      </c>
      <c r="D53" t="s" s="42">
        <v>274</v>
      </c>
      <c r="E53" t="s" s="42">
        <v>275</v>
      </c>
      <c r="F53" t="s" s="42">
        <v>273</v>
      </c>
      <c r="G53" t="s" s="42">
        <v>308</v>
      </c>
      <c r="H53" t="s" s="42">
        <v>298</v>
      </c>
      <c r="I53" t="s" s="42">
        <v>278</v>
      </c>
      <c r="J53" s="43">
        <v>5675</v>
      </c>
      <c r="K53" s="35"/>
    </row>
    <row r="54" ht="12.9" customHeight="1">
      <c r="A54" t="s" s="142">
        <v>271</v>
      </c>
      <c r="B54" t="s" s="209">
        <v>272</v>
      </c>
      <c r="C54" t="s" s="42">
        <v>273</v>
      </c>
      <c r="D54" t="s" s="42">
        <v>274</v>
      </c>
      <c r="E54" t="s" s="42">
        <v>275</v>
      </c>
      <c r="F54" t="s" s="42">
        <v>273</v>
      </c>
      <c r="G54" t="s" s="42">
        <v>308</v>
      </c>
      <c r="H54" t="s" s="42">
        <v>299</v>
      </c>
      <c r="I54" t="s" s="42">
        <v>278</v>
      </c>
      <c r="J54" s="43">
        <v>170</v>
      </c>
      <c r="K54" s="35"/>
    </row>
    <row r="55" ht="12.9" customHeight="1">
      <c r="A55" t="s" s="142">
        <v>271</v>
      </c>
      <c r="B55" t="s" s="209">
        <v>272</v>
      </c>
      <c r="C55" t="s" s="42">
        <v>273</v>
      </c>
      <c r="D55" t="s" s="42">
        <v>274</v>
      </c>
      <c r="E55" t="s" s="42">
        <v>275</v>
      </c>
      <c r="F55" t="s" s="42">
        <v>273</v>
      </c>
      <c r="G55" t="s" s="42">
        <v>308</v>
      </c>
      <c r="H55" t="s" s="42">
        <v>300</v>
      </c>
      <c r="I55" t="s" s="42">
        <v>278</v>
      </c>
      <c r="J55" s="43">
        <v>15570</v>
      </c>
      <c r="K55" s="35"/>
    </row>
    <row r="56" ht="12.9" customHeight="1">
      <c r="A56" t="s" s="142">
        <v>271</v>
      </c>
      <c r="B56" t="s" s="209">
        <v>272</v>
      </c>
      <c r="C56" t="s" s="42">
        <v>273</v>
      </c>
      <c r="D56" t="s" s="42">
        <v>274</v>
      </c>
      <c r="E56" t="s" s="42">
        <v>275</v>
      </c>
      <c r="F56" t="s" s="42">
        <v>273</v>
      </c>
      <c r="G56" t="s" s="42">
        <v>308</v>
      </c>
      <c r="H56" t="s" s="42">
        <v>301</v>
      </c>
      <c r="I56" t="s" s="42">
        <v>278</v>
      </c>
      <c r="J56" s="43">
        <v>8195</v>
      </c>
      <c r="K56" s="35"/>
    </row>
    <row r="57" ht="12.9" customHeight="1">
      <c r="A57" t="s" s="142">
        <v>271</v>
      </c>
      <c r="B57" t="s" s="209">
        <v>272</v>
      </c>
      <c r="C57" t="s" s="42">
        <v>273</v>
      </c>
      <c r="D57" t="s" s="42">
        <v>274</v>
      </c>
      <c r="E57" t="s" s="42">
        <v>275</v>
      </c>
      <c r="F57" t="s" s="42">
        <v>273</v>
      </c>
      <c r="G57" t="s" s="42">
        <v>308</v>
      </c>
      <c r="H57" t="s" s="42">
        <v>302</v>
      </c>
      <c r="I57" t="s" s="42">
        <v>278</v>
      </c>
      <c r="J57" s="43">
        <v>64250</v>
      </c>
      <c r="K57" s="35"/>
    </row>
    <row r="58" ht="12.9" customHeight="1">
      <c r="A58" t="s" s="142">
        <v>271</v>
      </c>
      <c r="B58" t="s" s="209">
        <v>272</v>
      </c>
      <c r="C58" t="s" s="42">
        <v>273</v>
      </c>
      <c r="D58" t="s" s="42">
        <v>274</v>
      </c>
      <c r="E58" t="s" s="42">
        <v>275</v>
      </c>
      <c r="F58" t="s" s="42">
        <v>273</v>
      </c>
      <c r="G58" t="s" s="42">
        <v>308</v>
      </c>
      <c r="H58" t="s" s="42">
        <v>303</v>
      </c>
      <c r="I58" t="s" s="42">
        <v>278</v>
      </c>
      <c r="J58" s="43">
        <v>5255</v>
      </c>
      <c r="K58" s="35"/>
    </row>
    <row r="59" ht="12.9" customHeight="1">
      <c r="A59" t="s" s="142">
        <v>271</v>
      </c>
      <c r="B59" t="s" s="209">
        <v>272</v>
      </c>
      <c r="C59" t="s" s="42">
        <v>273</v>
      </c>
      <c r="D59" t="s" s="42">
        <v>274</v>
      </c>
      <c r="E59" t="s" s="42">
        <v>275</v>
      </c>
      <c r="F59" t="s" s="42">
        <v>273</v>
      </c>
      <c r="G59" t="s" s="42">
        <v>308</v>
      </c>
      <c r="H59" t="s" s="42">
        <v>304</v>
      </c>
      <c r="I59" t="s" s="42">
        <v>278</v>
      </c>
      <c r="J59" s="43">
        <v>18710</v>
      </c>
      <c r="K59" s="35"/>
    </row>
    <row r="60" ht="12.9" customHeight="1">
      <c r="A60" t="s" s="142">
        <v>271</v>
      </c>
      <c r="B60" t="s" s="209">
        <v>272</v>
      </c>
      <c r="C60" t="s" s="42">
        <v>273</v>
      </c>
      <c r="D60" t="s" s="42">
        <v>274</v>
      </c>
      <c r="E60" t="s" s="42">
        <v>275</v>
      </c>
      <c r="F60" t="s" s="42">
        <v>273</v>
      </c>
      <c r="G60" t="s" s="42">
        <v>308</v>
      </c>
      <c r="H60" t="s" s="42">
        <v>305</v>
      </c>
      <c r="I60" t="s" s="42">
        <v>278</v>
      </c>
      <c r="J60" s="43">
        <v>7020</v>
      </c>
      <c r="K60" s="35"/>
    </row>
    <row r="61" ht="12.9" customHeight="1">
      <c r="A61" t="s" s="142">
        <v>271</v>
      </c>
      <c r="B61" t="s" s="209">
        <v>272</v>
      </c>
      <c r="C61" t="s" s="42">
        <v>273</v>
      </c>
      <c r="D61" t="s" s="42">
        <v>274</v>
      </c>
      <c r="E61" t="s" s="42">
        <v>275</v>
      </c>
      <c r="F61" t="s" s="42">
        <v>273</v>
      </c>
      <c r="G61" t="s" s="42">
        <v>308</v>
      </c>
      <c r="H61" t="s" s="42">
        <v>306</v>
      </c>
      <c r="I61" t="s" s="42">
        <v>278</v>
      </c>
      <c r="J61" s="43">
        <v>915</v>
      </c>
      <c r="K61" s="35"/>
    </row>
    <row r="62" ht="12.9" customHeight="1">
      <c r="A62" t="s" s="142">
        <v>271</v>
      </c>
      <c r="B62" t="s" s="209">
        <v>272</v>
      </c>
      <c r="C62" t="s" s="42">
        <v>273</v>
      </c>
      <c r="D62" t="s" s="42">
        <v>274</v>
      </c>
      <c r="E62" t="s" s="42">
        <v>275</v>
      </c>
      <c r="F62" t="s" s="42">
        <v>273</v>
      </c>
      <c r="G62" t="s" s="42">
        <v>308</v>
      </c>
      <c r="H62" t="s" s="42">
        <v>307</v>
      </c>
      <c r="I62" t="s" s="42">
        <v>278</v>
      </c>
      <c r="J62" s="43">
        <v>9950</v>
      </c>
      <c r="K62" s="35"/>
    </row>
    <row r="63" ht="12.9" customHeight="1">
      <c r="A63" s="145"/>
      <c r="B63" s="146"/>
      <c r="C63" s="35"/>
      <c r="D63" s="35"/>
      <c r="E63" s="35"/>
      <c r="F63" s="35"/>
      <c r="G63" s="35"/>
      <c r="H63" s="35"/>
      <c r="I63" s="35"/>
      <c r="J63" s="43">
        <f>SUM(J3:J62)</f>
        <v>812260</v>
      </c>
      <c r="K63" s="35"/>
    </row>
    <row r="64" ht="12.9" customHeight="1">
      <c r="A64" s="145"/>
      <c r="B64" s="146"/>
      <c r="C64" s="35"/>
      <c r="D64" s="35"/>
      <c r="E64" s="35"/>
      <c r="F64" s="35"/>
      <c r="G64" s="35"/>
      <c r="H64" s="35"/>
      <c r="I64" s="35"/>
      <c r="J64" s="35"/>
      <c r="K64" s="35"/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6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0" width="16.3516" style="214" customWidth="1"/>
    <col min="11" max="16384" width="16.3516" style="214" customWidth="1"/>
  </cols>
  <sheetData>
    <row r="1" ht="15.5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13.1" customHeight="1">
      <c r="A2" t="s" s="50">
        <v>260</v>
      </c>
      <c r="B2" t="s" s="50">
        <v>261</v>
      </c>
      <c r="C2" t="s" s="50">
        <v>262</v>
      </c>
      <c r="D2" t="s" s="50">
        <v>263</v>
      </c>
      <c r="E2" t="s" s="50">
        <v>264</v>
      </c>
      <c r="F2" t="s" s="50">
        <v>265</v>
      </c>
      <c r="G2" t="s" s="50">
        <v>266</v>
      </c>
      <c r="H2" t="s" s="50">
        <v>267</v>
      </c>
      <c r="I2" t="s" s="50">
        <v>268</v>
      </c>
      <c r="J2" t="s" s="50">
        <v>269</v>
      </c>
    </row>
    <row r="3" ht="13.1" customHeight="1">
      <c r="A3" t="s" s="52">
        <v>271</v>
      </c>
      <c r="B3" t="s" s="215">
        <v>309</v>
      </c>
      <c r="C3" t="s" s="72">
        <v>273</v>
      </c>
      <c r="D3" t="s" s="72">
        <v>274</v>
      </c>
      <c r="E3" t="s" s="72">
        <v>275</v>
      </c>
      <c r="F3" t="s" s="72">
        <v>310</v>
      </c>
      <c r="G3" t="s" s="72">
        <v>276</v>
      </c>
      <c r="H3" t="s" s="72">
        <v>277</v>
      </c>
      <c r="I3" t="s" s="72">
        <v>278</v>
      </c>
      <c r="J3" s="54">
        <v>12600</v>
      </c>
    </row>
    <row r="4" ht="12.9" customHeight="1">
      <c r="A4" t="s" s="56">
        <v>271</v>
      </c>
      <c r="B4" t="s" s="63">
        <v>309</v>
      </c>
      <c r="C4" t="s" s="64">
        <v>273</v>
      </c>
      <c r="D4" t="s" s="64">
        <v>274</v>
      </c>
      <c r="E4" t="s" s="64">
        <v>275</v>
      </c>
      <c r="F4" t="s" s="64">
        <v>310</v>
      </c>
      <c r="G4" t="s" s="64">
        <v>276</v>
      </c>
      <c r="H4" t="s" s="64">
        <v>279</v>
      </c>
      <c r="I4" t="s" s="64">
        <v>278</v>
      </c>
      <c r="J4" s="58">
        <v>13055</v>
      </c>
    </row>
    <row r="5" ht="12.9" customHeight="1">
      <c r="A5" t="s" s="56">
        <v>271</v>
      </c>
      <c r="B5" t="s" s="63">
        <v>309</v>
      </c>
      <c r="C5" t="s" s="64">
        <v>273</v>
      </c>
      <c r="D5" t="s" s="64">
        <v>274</v>
      </c>
      <c r="E5" t="s" s="64">
        <v>275</v>
      </c>
      <c r="F5" t="s" s="64">
        <v>310</v>
      </c>
      <c r="G5" t="s" s="64">
        <v>276</v>
      </c>
      <c r="H5" t="s" s="64">
        <v>280</v>
      </c>
      <c r="I5" t="s" s="64">
        <v>278</v>
      </c>
      <c r="J5" s="58">
        <v>26530</v>
      </c>
    </row>
    <row r="6" ht="12.9" customHeight="1">
      <c r="A6" t="s" s="56">
        <v>271</v>
      </c>
      <c r="B6" t="s" s="63">
        <v>309</v>
      </c>
      <c r="C6" t="s" s="64">
        <v>273</v>
      </c>
      <c r="D6" t="s" s="64">
        <v>274</v>
      </c>
      <c r="E6" t="s" s="64">
        <v>275</v>
      </c>
      <c r="F6" t="s" s="64">
        <v>310</v>
      </c>
      <c r="G6" t="s" s="64">
        <v>276</v>
      </c>
      <c r="H6" t="s" s="64">
        <v>281</v>
      </c>
      <c r="I6" t="s" s="64">
        <v>278</v>
      </c>
      <c r="J6" s="58">
        <v>8940</v>
      </c>
    </row>
    <row r="7" ht="12.9" customHeight="1">
      <c r="A7" t="s" s="56">
        <v>271</v>
      </c>
      <c r="B7" t="s" s="63">
        <v>309</v>
      </c>
      <c r="C7" t="s" s="64">
        <v>273</v>
      </c>
      <c r="D7" t="s" s="64">
        <v>274</v>
      </c>
      <c r="E7" t="s" s="64">
        <v>275</v>
      </c>
      <c r="F7" t="s" s="64">
        <v>310</v>
      </c>
      <c r="G7" t="s" s="64">
        <v>276</v>
      </c>
      <c r="H7" t="s" s="64">
        <v>282</v>
      </c>
      <c r="I7" t="s" s="64">
        <v>278</v>
      </c>
      <c r="J7" s="58">
        <v>3935</v>
      </c>
    </row>
    <row r="8" ht="12.9" customHeight="1">
      <c r="A8" t="s" s="56">
        <v>271</v>
      </c>
      <c r="B8" t="s" s="63">
        <v>309</v>
      </c>
      <c r="C8" t="s" s="64">
        <v>273</v>
      </c>
      <c r="D8" t="s" s="64">
        <v>274</v>
      </c>
      <c r="E8" t="s" s="64">
        <v>275</v>
      </c>
      <c r="F8" t="s" s="64">
        <v>310</v>
      </c>
      <c r="G8" t="s" s="64">
        <v>276</v>
      </c>
      <c r="H8" t="s" s="64">
        <v>283</v>
      </c>
      <c r="I8" t="s" s="64">
        <v>278</v>
      </c>
      <c r="J8" s="58">
        <v>66155</v>
      </c>
    </row>
    <row r="9" ht="12.9" customHeight="1">
      <c r="A9" t="s" s="56">
        <v>271</v>
      </c>
      <c r="B9" t="s" s="63">
        <v>309</v>
      </c>
      <c r="C9" t="s" s="64">
        <v>273</v>
      </c>
      <c r="D9" t="s" s="64">
        <v>274</v>
      </c>
      <c r="E9" t="s" s="64">
        <v>275</v>
      </c>
      <c r="F9" t="s" s="64">
        <v>310</v>
      </c>
      <c r="G9" t="s" s="64">
        <v>276</v>
      </c>
      <c r="H9" t="s" s="64">
        <v>284</v>
      </c>
      <c r="I9" t="s" s="64">
        <v>278</v>
      </c>
      <c r="J9" s="58">
        <v>181585</v>
      </c>
    </row>
    <row r="10" ht="12.9" customHeight="1">
      <c r="A10" t="s" s="56">
        <v>271</v>
      </c>
      <c r="B10" t="s" s="63">
        <v>309</v>
      </c>
      <c r="C10" t="s" s="64">
        <v>273</v>
      </c>
      <c r="D10" t="s" s="64">
        <v>274</v>
      </c>
      <c r="E10" t="s" s="64">
        <v>275</v>
      </c>
      <c r="F10" t="s" s="64">
        <v>310</v>
      </c>
      <c r="G10" t="s" s="64">
        <v>276</v>
      </c>
      <c r="H10" t="s" s="64">
        <v>285</v>
      </c>
      <c r="I10" t="s" s="64">
        <v>278</v>
      </c>
      <c r="J10" s="58">
        <v>6210</v>
      </c>
    </row>
    <row r="11" ht="12.9" customHeight="1">
      <c r="A11" t="s" s="56">
        <v>271</v>
      </c>
      <c r="B11" t="s" s="63">
        <v>309</v>
      </c>
      <c r="C11" t="s" s="64">
        <v>273</v>
      </c>
      <c r="D11" t="s" s="64">
        <v>274</v>
      </c>
      <c r="E11" t="s" s="64">
        <v>275</v>
      </c>
      <c r="F11" t="s" s="64">
        <v>310</v>
      </c>
      <c r="G11" t="s" s="64">
        <v>276</v>
      </c>
      <c r="H11" t="s" s="64">
        <v>286</v>
      </c>
      <c r="I11" t="s" s="64">
        <v>278</v>
      </c>
      <c r="J11" s="58">
        <v>6185</v>
      </c>
    </row>
    <row r="12" ht="12.9" customHeight="1">
      <c r="A12" t="s" s="56">
        <v>271</v>
      </c>
      <c r="B12" t="s" s="63">
        <v>309</v>
      </c>
      <c r="C12" t="s" s="64">
        <v>273</v>
      </c>
      <c r="D12" t="s" s="64">
        <v>274</v>
      </c>
      <c r="E12" t="s" s="64">
        <v>275</v>
      </c>
      <c r="F12" t="s" s="64">
        <v>310</v>
      </c>
      <c r="G12" t="s" s="64">
        <v>276</v>
      </c>
      <c r="H12" t="s" s="64">
        <v>287</v>
      </c>
      <c r="I12" t="s" s="64">
        <v>278</v>
      </c>
      <c r="J12" s="58">
        <v>5285</v>
      </c>
    </row>
    <row r="13" ht="12.9" customHeight="1">
      <c r="A13" t="s" s="56">
        <v>271</v>
      </c>
      <c r="B13" t="s" s="63">
        <v>309</v>
      </c>
      <c r="C13" t="s" s="64">
        <v>273</v>
      </c>
      <c r="D13" t="s" s="64">
        <v>274</v>
      </c>
      <c r="E13" t="s" s="64">
        <v>275</v>
      </c>
      <c r="F13" t="s" s="64">
        <v>310</v>
      </c>
      <c r="G13" t="s" s="64">
        <v>276</v>
      </c>
      <c r="H13" t="s" s="64">
        <v>288</v>
      </c>
      <c r="I13" t="s" s="64">
        <v>278</v>
      </c>
      <c r="J13" s="58">
        <v>33640</v>
      </c>
    </row>
    <row r="14" ht="12.9" customHeight="1">
      <c r="A14" t="s" s="56">
        <v>271</v>
      </c>
      <c r="B14" t="s" s="63">
        <v>309</v>
      </c>
      <c r="C14" t="s" s="64">
        <v>273</v>
      </c>
      <c r="D14" t="s" s="64">
        <v>274</v>
      </c>
      <c r="E14" t="s" s="64">
        <v>275</v>
      </c>
      <c r="F14" t="s" s="64">
        <v>310</v>
      </c>
      <c r="G14" t="s" s="64">
        <v>276</v>
      </c>
      <c r="H14" t="s" s="64">
        <v>289</v>
      </c>
      <c r="I14" t="s" s="64">
        <v>278</v>
      </c>
      <c r="J14" s="58">
        <v>11095</v>
      </c>
    </row>
    <row r="15" ht="12.9" customHeight="1">
      <c r="A15" t="s" s="56">
        <v>271</v>
      </c>
      <c r="B15" t="s" s="63">
        <v>309</v>
      </c>
      <c r="C15" t="s" s="64">
        <v>273</v>
      </c>
      <c r="D15" t="s" s="64">
        <v>274</v>
      </c>
      <c r="E15" t="s" s="64">
        <v>275</v>
      </c>
      <c r="F15" t="s" s="64">
        <v>310</v>
      </c>
      <c r="G15" t="s" s="64">
        <v>276</v>
      </c>
      <c r="H15" t="s" s="64">
        <v>290</v>
      </c>
      <c r="I15" t="s" s="64">
        <v>278</v>
      </c>
      <c r="J15" s="58">
        <v>13780</v>
      </c>
    </row>
    <row r="16" ht="12.9" customHeight="1">
      <c r="A16" t="s" s="56">
        <v>271</v>
      </c>
      <c r="B16" t="s" s="63">
        <v>309</v>
      </c>
      <c r="C16" t="s" s="64">
        <v>273</v>
      </c>
      <c r="D16" t="s" s="64">
        <v>274</v>
      </c>
      <c r="E16" t="s" s="64">
        <v>275</v>
      </c>
      <c r="F16" t="s" s="64">
        <v>310</v>
      </c>
      <c r="G16" t="s" s="64">
        <v>276</v>
      </c>
      <c r="H16" t="s" s="64">
        <v>291</v>
      </c>
      <c r="I16" t="s" s="64">
        <v>278</v>
      </c>
      <c r="J16" s="58">
        <v>4155</v>
      </c>
    </row>
    <row r="17" ht="12.9" customHeight="1">
      <c r="A17" t="s" s="56">
        <v>271</v>
      </c>
      <c r="B17" t="s" s="63">
        <v>309</v>
      </c>
      <c r="C17" t="s" s="64">
        <v>273</v>
      </c>
      <c r="D17" t="s" s="64">
        <v>274</v>
      </c>
      <c r="E17" t="s" s="64">
        <v>275</v>
      </c>
      <c r="F17" t="s" s="64">
        <v>310</v>
      </c>
      <c r="G17" t="s" s="64">
        <v>276</v>
      </c>
      <c r="H17" t="s" s="64">
        <v>292</v>
      </c>
      <c r="I17" t="s" s="64">
        <v>278</v>
      </c>
      <c r="J17" s="58">
        <v>15735</v>
      </c>
    </row>
    <row r="18" ht="12.9" customHeight="1">
      <c r="A18" t="s" s="56">
        <v>271</v>
      </c>
      <c r="B18" t="s" s="63">
        <v>309</v>
      </c>
      <c r="C18" t="s" s="64">
        <v>273</v>
      </c>
      <c r="D18" t="s" s="64">
        <v>274</v>
      </c>
      <c r="E18" t="s" s="64">
        <v>275</v>
      </c>
      <c r="F18" t="s" s="64">
        <v>310</v>
      </c>
      <c r="G18" t="s" s="64">
        <v>276</v>
      </c>
      <c r="H18" t="s" s="64">
        <v>293</v>
      </c>
      <c r="I18" t="s" s="64">
        <v>278</v>
      </c>
      <c r="J18" s="58">
        <v>735</v>
      </c>
    </row>
    <row r="19" ht="12.9" customHeight="1">
      <c r="A19" t="s" s="56">
        <v>271</v>
      </c>
      <c r="B19" t="s" s="63">
        <v>309</v>
      </c>
      <c r="C19" t="s" s="64">
        <v>273</v>
      </c>
      <c r="D19" t="s" s="64">
        <v>274</v>
      </c>
      <c r="E19" t="s" s="64">
        <v>275</v>
      </c>
      <c r="F19" t="s" s="64">
        <v>310</v>
      </c>
      <c r="G19" t="s" s="64">
        <v>276</v>
      </c>
      <c r="H19" t="s" s="64">
        <v>294</v>
      </c>
      <c r="I19" t="s" s="64">
        <v>278</v>
      </c>
      <c r="J19" s="58">
        <v>29020</v>
      </c>
    </row>
    <row r="20" ht="12.9" customHeight="1">
      <c r="A20" t="s" s="56">
        <v>271</v>
      </c>
      <c r="B20" t="s" s="63">
        <v>309</v>
      </c>
      <c r="C20" t="s" s="64">
        <v>273</v>
      </c>
      <c r="D20" t="s" s="64">
        <v>274</v>
      </c>
      <c r="E20" t="s" s="64">
        <v>275</v>
      </c>
      <c r="F20" t="s" s="64">
        <v>310</v>
      </c>
      <c r="G20" t="s" s="64">
        <v>276</v>
      </c>
      <c r="H20" t="s" s="64">
        <v>295</v>
      </c>
      <c r="I20" t="s" s="64">
        <v>278</v>
      </c>
      <c r="J20" s="58">
        <v>60</v>
      </c>
    </row>
    <row r="21" ht="12.9" customHeight="1">
      <c r="A21" t="s" s="56">
        <v>271</v>
      </c>
      <c r="B21" t="s" s="63">
        <v>309</v>
      </c>
      <c r="C21" t="s" s="64">
        <v>273</v>
      </c>
      <c r="D21" t="s" s="64">
        <v>274</v>
      </c>
      <c r="E21" t="s" s="64">
        <v>275</v>
      </c>
      <c r="F21" t="s" s="64">
        <v>310</v>
      </c>
      <c r="G21" t="s" s="64">
        <v>276</v>
      </c>
      <c r="H21" t="s" s="64">
        <v>296</v>
      </c>
      <c r="I21" t="s" s="64">
        <v>278</v>
      </c>
      <c r="J21" s="58">
        <v>12685</v>
      </c>
    </row>
    <row r="22" ht="12.9" customHeight="1">
      <c r="A22" t="s" s="56">
        <v>271</v>
      </c>
      <c r="B22" t="s" s="63">
        <v>309</v>
      </c>
      <c r="C22" t="s" s="64">
        <v>273</v>
      </c>
      <c r="D22" t="s" s="64">
        <v>274</v>
      </c>
      <c r="E22" t="s" s="64">
        <v>275</v>
      </c>
      <c r="F22" t="s" s="64">
        <v>310</v>
      </c>
      <c r="G22" t="s" s="64">
        <v>276</v>
      </c>
      <c r="H22" t="s" s="64">
        <v>297</v>
      </c>
      <c r="I22" t="s" s="64">
        <v>278</v>
      </c>
      <c r="J22" s="58">
        <v>555</v>
      </c>
    </row>
    <row r="23" ht="12.9" customHeight="1">
      <c r="A23" t="s" s="56">
        <v>271</v>
      </c>
      <c r="B23" t="s" s="63">
        <v>309</v>
      </c>
      <c r="C23" t="s" s="64">
        <v>273</v>
      </c>
      <c r="D23" t="s" s="64">
        <v>274</v>
      </c>
      <c r="E23" t="s" s="64">
        <v>275</v>
      </c>
      <c r="F23" t="s" s="64">
        <v>310</v>
      </c>
      <c r="G23" t="s" s="64">
        <v>276</v>
      </c>
      <c r="H23" t="s" s="64">
        <v>298</v>
      </c>
      <c r="I23" t="s" s="64">
        <v>278</v>
      </c>
      <c r="J23" s="58">
        <v>6555</v>
      </c>
    </row>
    <row r="24" ht="12.9" customHeight="1">
      <c r="A24" t="s" s="56">
        <v>271</v>
      </c>
      <c r="B24" t="s" s="63">
        <v>309</v>
      </c>
      <c r="C24" t="s" s="64">
        <v>273</v>
      </c>
      <c r="D24" t="s" s="64">
        <v>274</v>
      </c>
      <c r="E24" t="s" s="64">
        <v>275</v>
      </c>
      <c r="F24" t="s" s="64">
        <v>310</v>
      </c>
      <c r="G24" t="s" s="64">
        <v>276</v>
      </c>
      <c r="H24" t="s" s="64">
        <v>299</v>
      </c>
      <c r="I24" t="s" s="64">
        <v>278</v>
      </c>
      <c r="J24" s="58">
        <v>380</v>
      </c>
    </row>
    <row r="25" ht="12.9" customHeight="1">
      <c r="A25" t="s" s="56">
        <v>271</v>
      </c>
      <c r="B25" t="s" s="63">
        <v>309</v>
      </c>
      <c r="C25" t="s" s="64">
        <v>273</v>
      </c>
      <c r="D25" t="s" s="64">
        <v>274</v>
      </c>
      <c r="E25" t="s" s="64">
        <v>275</v>
      </c>
      <c r="F25" t="s" s="64">
        <v>310</v>
      </c>
      <c r="G25" t="s" s="64">
        <v>276</v>
      </c>
      <c r="H25" t="s" s="64">
        <v>300</v>
      </c>
      <c r="I25" t="s" s="64">
        <v>278</v>
      </c>
      <c r="J25" s="58">
        <v>27755</v>
      </c>
    </row>
    <row r="26" ht="12.9" customHeight="1">
      <c r="A26" t="s" s="56">
        <v>271</v>
      </c>
      <c r="B26" t="s" s="63">
        <v>309</v>
      </c>
      <c r="C26" t="s" s="64">
        <v>273</v>
      </c>
      <c r="D26" t="s" s="64">
        <v>274</v>
      </c>
      <c r="E26" t="s" s="64">
        <v>275</v>
      </c>
      <c r="F26" t="s" s="64">
        <v>310</v>
      </c>
      <c r="G26" t="s" s="64">
        <v>276</v>
      </c>
      <c r="H26" t="s" s="64">
        <v>301</v>
      </c>
      <c r="I26" t="s" s="64">
        <v>278</v>
      </c>
      <c r="J26" s="58">
        <v>9665</v>
      </c>
    </row>
    <row r="27" ht="12.9" customHeight="1">
      <c r="A27" t="s" s="56">
        <v>271</v>
      </c>
      <c r="B27" t="s" s="63">
        <v>309</v>
      </c>
      <c r="C27" t="s" s="64">
        <v>273</v>
      </c>
      <c r="D27" t="s" s="64">
        <v>274</v>
      </c>
      <c r="E27" t="s" s="64">
        <v>275</v>
      </c>
      <c r="F27" t="s" s="64">
        <v>310</v>
      </c>
      <c r="G27" t="s" s="64">
        <v>276</v>
      </c>
      <c r="H27" t="s" s="64">
        <v>302</v>
      </c>
      <c r="I27" t="s" s="64">
        <v>278</v>
      </c>
      <c r="J27" s="58">
        <v>162635</v>
      </c>
    </row>
    <row r="28" ht="12.9" customHeight="1">
      <c r="A28" t="s" s="56">
        <v>271</v>
      </c>
      <c r="B28" t="s" s="63">
        <v>309</v>
      </c>
      <c r="C28" t="s" s="64">
        <v>273</v>
      </c>
      <c r="D28" t="s" s="64">
        <v>274</v>
      </c>
      <c r="E28" t="s" s="64">
        <v>275</v>
      </c>
      <c r="F28" t="s" s="64">
        <v>310</v>
      </c>
      <c r="G28" t="s" s="64">
        <v>276</v>
      </c>
      <c r="H28" t="s" s="64">
        <v>303</v>
      </c>
      <c r="I28" t="s" s="64">
        <v>278</v>
      </c>
      <c r="J28" s="58">
        <v>12980</v>
      </c>
    </row>
    <row r="29" ht="12.9" customHeight="1">
      <c r="A29" t="s" s="56">
        <v>271</v>
      </c>
      <c r="B29" t="s" s="63">
        <v>309</v>
      </c>
      <c r="C29" t="s" s="64">
        <v>273</v>
      </c>
      <c r="D29" t="s" s="64">
        <v>274</v>
      </c>
      <c r="E29" t="s" s="64">
        <v>275</v>
      </c>
      <c r="F29" t="s" s="64">
        <v>310</v>
      </c>
      <c r="G29" t="s" s="64">
        <v>276</v>
      </c>
      <c r="H29" t="s" s="64">
        <v>304</v>
      </c>
      <c r="I29" t="s" s="64">
        <v>278</v>
      </c>
      <c r="J29" s="58">
        <v>21055</v>
      </c>
    </row>
    <row r="30" ht="12.9" customHeight="1">
      <c r="A30" t="s" s="56">
        <v>271</v>
      </c>
      <c r="B30" t="s" s="63">
        <v>309</v>
      </c>
      <c r="C30" t="s" s="64">
        <v>273</v>
      </c>
      <c r="D30" t="s" s="64">
        <v>274</v>
      </c>
      <c r="E30" t="s" s="64">
        <v>275</v>
      </c>
      <c r="F30" t="s" s="64">
        <v>310</v>
      </c>
      <c r="G30" t="s" s="64">
        <v>276</v>
      </c>
      <c r="H30" t="s" s="64">
        <v>305</v>
      </c>
      <c r="I30" t="s" s="64">
        <v>278</v>
      </c>
      <c r="J30" s="58">
        <v>6440</v>
      </c>
    </row>
    <row r="31" ht="12.9" customHeight="1">
      <c r="A31" t="s" s="56">
        <v>271</v>
      </c>
      <c r="B31" t="s" s="63">
        <v>309</v>
      </c>
      <c r="C31" t="s" s="64">
        <v>273</v>
      </c>
      <c r="D31" t="s" s="64">
        <v>274</v>
      </c>
      <c r="E31" t="s" s="64">
        <v>275</v>
      </c>
      <c r="F31" t="s" s="64">
        <v>310</v>
      </c>
      <c r="G31" t="s" s="64">
        <v>276</v>
      </c>
      <c r="H31" t="s" s="64">
        <v>306</v>
      </c>
      <c r="I31" t="s" s="64">
        <v>278</v>
      </c>
      <c r="J31" s="58">
        <v>1175</v>
      </c>
    </row>
    <row r="32" ht="12.9" customHeight="1">
      <c r="A32" t="s" s="56">
        <v>271</v>
      </c>
      <c r="B32" t="s" s="63">
        <v>309</v>
      </c>
      <c r="C32" t="s" s="64">
        <v>273</v>
      </c>
      <c r="D32" t="s" s="64">
        <v>274</v>
      </c>
      <c r="E32" t="s" s="64">
        <v>275</v>
      </c>
      <c r="F32" t="s" s="64">
        <v>310</v>
      </c>
      <c r="G32" t="s" s="64">
        <v>276</v>
      </c>
      <c r="H32" t="s" s="64">
        <v>307</v>
      </c>
      <c r="I32" t="s" s="64">
        <v>278</v>
      </c>
      <c r="J32" s="58">
        <v>20470</v>
      </c>
    </row>
    <row r="33" ht="12.9" customHeight="1">
      <c r="A33" t="s" s="56">
        <v>271</v>
      </c>
      <c r="B33" t="s" s="63">
        <v>309</v>
      </c>
      <c r="C33" t="s" s="64">
        <v>273</v>
      </c>
      <c r="D33" t="s" s="64">
        <v>274</v>
      </c>
      <c r="E33" t="s" s="64">
        <v>275</v>
      </c>
      <c r="F33" t="s" s="64">
        <v>310</v>
      </c>
      <c r="G33" t="s" s="64">
        <v>308</v>
      </c>
      <c r="H33" t="s" s="64">
        <v>277</v>
      </c>
      <c r="I33" t="s" s="64">
        <v>278</v>
      </c>
      <c r="J33" s="58">
        <v>23705</v>
      </c>
    </row>
    <row r="34" ht="12.9" customHeight="1">
      <c r="A34" t="s" s="56">
        <v>271</v>
      </c>
      <c r="B34" t="s" s="63">
        <v>309</v>
      </c>
      <c r="C34" t="s" s="64">
        <v>273</v>
      </c>
      <c r="D34" t="s" s="64">
        <v>274</v>
      </c>
      <c r="E34" t="s" s="64">
        <v>275</v>
      </c>
      <c r="F34" t="s" s="64">
        <v>310</v>
      </c>
      <c r="G34" t="s" s="64">
        <v>308</v>
      </c>
      <c r="H34" t="s" s="64">
        <v>279</v>
      </c>
      <c r="I34" t="s" s="64">
        <v>278</v>
      </c>
      <c r="J34" s="58">
        <v>16815</v>
      </c>
    </row>
    <row r="35" ht="12.9" customHeight="1">
      <c r="A35" t="s" s="56">
        <v>271</v>
      </c>
      <c r="B35" t="s" s="63">
        <v>309</v>
      </c>
      <c r="C35" t="s" s="64">
        <v>273</v>
      </c>
      <c r="D35" t="s" s="64">
        <v>274</v>
      </c>
      <c r="E35" t="s" s="64">
        <v>275</v>
      </c>
      <c r="F35" t="s" s="64">
        <v>310</v>
      </c>
      <c r="G35" t="s" s="64">
        <v>308</v>
      </c>
      <c r="H35" t="s" s="64">
        <v>280</v>
      </c>
      <c r="I35" t="s" s="64">
        <v>278</v>
      </c>
      <c r="J35" s="58">
        <v>47140</v>
      </c>
    </row>
    <row r="36" ht="12.9" customHeight="1">
      <c r="A36" t="s" s="56">
        <v>271</v>
      </c>
      <c r="B36" t="s" s="63">
        <v>309</v>
      </c>
      <c r="C36" t="s" s="64">
        <v>273</v>
      </c>
      <c r="D36" t="s" s="64">
        <v>274</v>
      </c>
      <c r="E36" t="s" s="64">
        <v>275</v>
      </c>
      <c r="F36" t="s" s="64">
        <v>310</v>
      </c>
      <c r="G36" t="s" s="64">
        <v>308</v>
      </c>
      <c r="H36" t="s" s="64">
        <v>281</v>
      </c>
      <c r="I36" t="s" s="64">
        <v>278</v>
      </c>
      <c r="J36" s="58">
        <v>18415</v>
      </c>
    </row>
    <row r="37" ht="12.9" customHeight="1">
      <c r="A37" t="s" s="56">
        <v>271</v>
      </c>
      <c r="B37" t="s" s="63">
        <v>309</v>
      </c>
      <c r="C37" t="s" s="64">
        <v>273</v>
      </c>
      <c r="D37" t="s" s="64">
        <v>274</v>
      </c>
      <c r="E37" t="s" s="64">
        <v>275</v>
      </c>
      <c r="F37" t="s" s="64">
        <v>310</v>
      </c>
      <c r="G37" t="s" s="64">
        <v>308</v>
      </c>
      <c r="H37" t="s" s="64">
        <v>282</v>
      </c>
      <c r="I37" t="s" s="64">
        <v>278</v>
      </c>
      <c r="J37" s="58">
        <v>5100</v>
      </c>
    </row>
    <row r="38" ht="12.9" customHeight="1">
      <c r="A38" t="s" s="56">
        <v>271</v>
      </c>
      <c r="B38" t="s" s="63">
        <v>309</v>
      </c>
      <c r="C38" t="s" s="64">
        <v>273</v>
      </c>
      <c r="D38" t="s" s="64">
        <v>274</v>
      </c>
      <c r="E38" t="s" s="64">
        <v>275</v>
      </c>
      <c r="F38" t="s" s="64">
        <v>310</v>
      </c>
      <c r="G38" t="s" s="64">
        <v>308</v>
      </c>
      <c r="H38" t="s" s="64">
        <v>283</v>
      </c>
      <c r="I38" t="s" s="64">
        <v>278</v>
      </c>
      <c r="J38" s="58">
        <v>95785</v>
      </c>
    </row>
    <row r="39" ht="12.9" customHeight="1">
      <c r="A39" t="s" s="56">
        <v>271</v>
      </c>
      <c r="B39" t="s" s="63">
        <v>309</v>
      </c>
      <c r="C39" t="s" s="64">
        <v>273</v>
      </c>
      <c r="D39" t="s" s="64">
        <v>274</v>
      </c>
      <c r="E39" t="s" s="64">
        <v>275</v>
      </c>
      <c r="F39" t="s" s="64">
        <v>310</v>
      </c>
      <c r="G39" t="s" s="64">
        <v>308</v>
      </c>
      <c r="H39" t="s" s="64">
        <v>284</v>
      </c>
      <c r="I39" t="s" s="64">
        <v>278</v>
      </c>
      <c r="J39" s="58">
        <v>318090</v>
      </c>
    </row>
    <row r="40" ht="12.9" customHeight="1">
      <c r="A40" t="s" s="56">
        <v>271</v>
      </c>
      <c r="B40" t="s" s="63">
        <v>309</v>
      </c>
      <c r="C40" t="s" s="64">
        <v>273</v>
      </c>
      <c r="D40" t="s" s="64">
        <v>274</v>
      </c>
      <c r="E40" t="s" s="64">
        <v>275</v>
      </c>
      <c r="F40" t="s" s="64">
        <v>310</v>
      </c>
      <c r="G40" t="s" s="64">
        <v>308</v>
      </c>
      <c r="H40" t="s" s="64">
        <v>285</v>
      </c>
      <c r="I40" t="s" s="64">
        <v>278</v>
      </c>
      <c r="J40" s="58">
        <v>9025</v>
      </c>
    </row>
    <row r="41" ht="12.9" customHeight="1">
      <c r="A41" t="s" s="56">
        <v>271</v>
      </c>
      <c r="B41" t="s" s="63">
        <v>309</v>
      </c>
      <c r="C41" t="s" s="64">
        <v>273</v>
      </c>
      <c r="D41" t="s" s="64">
        <v>274</v>
      </c>
      <c r="E41" t="s" s="64">
        <v>275</v>
      </c>
      <c r="F41" t="s" s="64">
        <v>310</v>
      </c>
      <c r="G41" t="s" s="64">
        <v>308</v>
      </c>
      <c r="H41" t="s" s="64">
        <v>286</v>
      </c>
      <c r="I41" t="s" s="64">
        <v>278</v>
      </c>
      <c r="J41" s="58">
        <v>9310</v>
      </c>
    </row>
    <row r="42" ht="12.9" customHeight="1">
      <c r="A42" t="s" s="56">
        <v>271</v>
      </c>
      <c r="B42" t="s" s="63">
        <v>309</v>
      </c>
      <c r="C42" t="s" s="64">
        <v>273</v>
      </c>
      <c r="D42" t="s" s="64">
        <v>274</v>
      </c>
      <c r="E42" t="s" s="64">
        <v>275</v>
      </c>
      <c r="F42" t="s" s="64">
        <v>310</v>
      </c>
      <c r="G42" t="s" s="64">
        <v>308</v>
      </c>
      <c r="H42" t="s" s="64">
        <v>287</v>
      </c>
      <c r="I42" t="s" s="64">
        <v>278</v>
      </c>
      <c r="J42" s="58">
        <v>7715</v>
      </c>
    </row>
    <row r="43" ht="12.9" customHeight="1">
      <c r="A43" t="s" s="56">
        <v>271</v>
      </c>
      <c r="B43" t="s" s="63">
        <v>309</v>
      </c>
      <c r="C43" t="s" s="64">
        <v>273</v>
      </c>
      <c r="D43" t="s" s="64">
        <v>274</v>
      </c>
      <c r="E43" t="s" s="64">
        <v>275</v>
      </c>
      <c r="F43" t="s" s="64">
        <v>310</v>
      </c>
      <c r="G43" t="s" s="64">
        <v>308</v>
      </c>
      <c r="H43" t="s" s="64">
        <v>288</v>
      </c>
      <c r="I43" t="s" s="64">
        <v>278</v>
      </c>
      <c r="J43" s="58">
        <v>45130</v>
      </c>
    </row>
    <row r="44" ht="12.9" customHeight="1">
      <c r="A44" t="s" s="56">
        <v>271</v>
      </c>
      <c r="B44" t="s" s="63">
        <v>309</v>
      </c>
      <c r="C44" t="s" s="64">
        <v>273</v>
      </c>
      <c r="D44" t="s" s="64">
        <v>274</v>
      </c>
      <c r="E44" t="s" s="64">
        <v>275</v>
      </c>
      <c r="F44" t="s" s="64">
        <v>310</v>
      </c>
      <c r="G44" t="s" s="64">
        <v>308</v>
      </c>
      <c r="H44" t="s" s="64">
        <v>289</v>
      </c>
      <c r="I44" t="s" s="64">
        <v>278</v>
      </c>
      <c r="J44" s="58">
        <v>16545</v>
      </c>
    </row>
    <row r="45" ht="12.9" customHeight="1">
      <c r="A45" t="s" s="56">
        <v>271</v>
      </c>
      <c r="B45" t="s" s="63">
        <v>309</v>
      </c>
      <c r="C45" t="s" s="64">
        <v>273</v>
      </c>
      <c r="D45" t="s" s="64">
        <v>274</v>
      </c>
      <c r="E45" t="s" s="64">
        <v>275</v>
      </c>
      <c r="F45" t="s" s="64">
        <v>310</v>
      </c>
      <c r="G45" t="s" s="64">
        <v>308</v>
      </c>
      <c r="H45" t="s" s="64">
        <v>290</v>
      </c>
      <c r="I45" t="s" s="64">
        <v>278</v>
      </c>
      <c r="J45" s="58">
        <v>26320</v>
      </c>
    </row>
    <row r="46" ht="12.9" customHeight="1">
      <c r="A46" t="s" s="56">
        <v>271</v>
      </c>
      <c r="B46" t="s" s="63">
        <v>309</v>
      </c>
      <c r="C46" t="s" s="64">
        <v>273</v>
      </c>
      <c r="D46" t="s" s="64">
        <v>274</v>
      </c>
      <c r="E46" t="s" s="64">
        <v>275</v>
      </c>
      <c r="F46" t="s" s="64">
        <v>310</v>
      </c>
      <c r="G46" t="s" s="64">
        <v>308</v>
      </c>
      <c r="H46" t="s" s="64">
        <v>291</v>
      </c>
      <c r="I46" t="s" s="64">
        <v>278</v>
      </c>
      <c r="J46" s="58">
        <v>6755</v>
      </c>
    </row>
    <row r="47" ht="12.9" customHeight="1">
      <c r="A47" t="s" s="56">
        <v>271</v>
      </c>
      <c r="B47" t="s" s="63">
        <v>309</v>
      </c>
      <c r="C47" t="s" s="64">
        <v>273</v>
      </c>
      <c r="D47" t="s" s="64">
        <v>274</v>
      </c>
      <c r="E47" t="s" s="64">
        <v>275</v>
      </c>
      <c r="F47" t="s" s="64">
        <v>310</v>
      </c>
      <c r="G47" t="s" s="64">
        <v>308</v>
      </c>
      <c r="H47" t="s" s="64">
        <v>292</v>
      </c>
      <c r="I47" t="s" s="64">
        <v>278</v>
      </c>
      <c r="J47" s="58">
        <v>25445</v>
      </c>
    </row>
    <row r="48" ht="12.9" customHeight="1">
      <c r="A48" t="s" s="56">
        <v>271</v>
      </c>
      <c r="B48" t="s" s="63">
        <v>309</v>
      </c>
      <c r="C48" t="s" s="64">
        <v>273</v>
      </c>
      <c r="D48" t="s" s="64">
        <v>274</v>
      </c>
      <c r="E48" t="s" s="64">
        <v>275</v>
      </c>
      <c r="F48" t="s" s="64">
        <v>310</v>
      </c>
      <c r="G48" t="s" s="64">
        <v>308</v>
      </c>
      <c r="H48" t="s" s="64">
        <v>293</v>
      </c>
      <c r="I48" t="s" s="64">
        <v>278</v>
      </c>
      <c r="J48" s="58">
        <v>910</v>
      </c>
    </row>
    <row r="49" ht="12.9" customHeight="1">
      <c r="A49" t="s" s="56">
        <v>271</v>
      </c>
      <c r="B49" t="s" s="63">
        <v>309</v>
      </c>
      <c r="C49" t="s" s="64">
        <v>273</v>
      </c>
      <c r="D49" t="s" s="64">
        <v>274</v>
      </c>
      <c r="E49" t="s" s="64">
        <v>275</v>
      </c>
      <c r="F49" t="s" s="64">
        <v>310</v>
      </c>
      <c r="G49" t="s" s="64">
        <v>308</v>
      </c>
      <c r="H49" t="s" s="64">
        <v>294</v>
      </c>
      <c r="I49" t="s" s="64">
        <v>278</v>
      </c>
      <c r="J49" s="58">
        <v>49420</v>
      </c>
    </row>
    <row r="50" ht="12.9" customHeight="1">
      <c r="A50" t="s" s="56">
        <v>271</v>
      </c>
      <c r="B50" t="s" s="63">
        <v>309</v>
      </c>
      <c r="C50" t="s" s="64">
        <v>273</v>
      </c>
      <c r="D50" t="s" s="64">
        <v>274</v>
      </c>
      <c r="E50" t="s" s="64">
        <v>275</v>
      </c>
      <c r="F50" t="s" s="64">
        <v>310</v>
      </c>
      <c r="G50" t="s" s="64">
        <v>308</v>
      </c>
      <c r="H50" t="s" s="64">
        <v>295</v>
      </c>
      <c r="I50" t="s" s="64">
        <v>278</v>
      </c>
      <c r="J50" s="58">
        <v>145</v>
      </c>
    </row>
    <row r="51" ht="12.9" customHeight="1">
      <c r="A51" t="s" s="56">
        <v>271</v>
      </c>
      <c r="B51" t="s" s="63">
        <v>309</v>
      </c>
      <c r="C51" t="s" s="64">
        <v>273</v>
      </c>
      <c r="D51" t="s" s="64">
        <v>274</v>
      </c>
      <c r="E51" t="s" s="64">
        <v>275</v>
      </c>
      <c r="F51" t="s" s="64">
        <v>310</v>
      </c>
      <c r="G51" t="s" s="64">
        <v>308</v>
      </c>
      <c r="H51" t="s" s="64">
        <v>296</v>
      </c>
      <c r="I51" t="s" s="64">
        <v>278</v>
      </c>
      <c r="J51" s="58">
        <v>21125</v>
      </c>
    </row>
    <row r="52" ht="12.9" customHeight="1">
      <c r="A52" t="s" s="56">
        <v>271</v>
      </c>
      <c r="B52" t="s" s="63">
        <v>309</v>
      </c>
      <c r="C52" t="s" s="64">
        <v>273</v>
      </c>
      <c r="D52" t="s" s="64">
        <v>274</v>
      </c>
      <c r="E52" t="s" s="64">
        <v>275</v>
      </c>
      <c r="F52" t="s" s="64">
        <v>310</v>
      </c>
      <c r="G52" t="s" s="64">
        <v>308</v>
      </c>
      <c r="H52" t="s" s="64">
        <v>297</v>
      </c>
      <c r="I52" t="s" s="64">
        <v>278</v>
      </c>
      <c r="J52" s="58">
        <v>1215</v>
      </c>
    </row>
    <row r="53" ht="12.9" customHeight="1">
      <c r="A53" t="s" s="56">
        <v>271</v>
      </c>
      <c r="B53" t="s" s="63">
        <v>309</v>
      </c>
      <c r="C53" t="s" s="64">
        <v>273</v>
      </c>
      <c r="D53" t="s" s="64">
        <v>274</v>
      </c>
      <c r="E53" t="s" s="64">
        <v>275</v>
      </c>
      <c r="F53" t="s" s="64">
        <v>310</v>
      </c>
      <c r="G53" t="s" s="64">
        <v>308</v>
      </c>
      <c r="H53" t="s" s="64">
        <v>298</v>
      </c>
      <c r="I53" t="s" s="64">
        <v>278</v>
      </c>
      <c r="J53" s="58">
        <v>11860</v>
      </c>
    </row>
    <row r="54" ht="12.9" customHeight="1">
      <c r="A54" t="s" s="56">
        <v>271</v>
      </c>
      <c r="B54" t="s" s="63">
        <v>309</v>
      </c>
      <c r="C54" t="s" s="64">
        <v>273</v>
      </c>
      <c r="D54" t="s" s="64">
        <v>274</v>
      </c>
      <c r="E54" t="s" s="64">
        <v>275</v>
      </c>
      <c r="F54" t="s" s="64">
        <v>310</v>
      </c>
      <c r="G54" t="s" s="64">
        <v>308</v>
      </c>
      <c r="H54" t="s" s="64">
        <v>299</v>
      </c>
      <c r="I54" t="s" s="64">
        <v>278</v>
      </c>
      <c r="J54" s="58">
        <v>575</v>
      </c>
    </row>
    <row r="55" ht="12.9" customHeight="1">
      <c r="A55" t="s" s="56">
        <v>271</v>
      </c>
      <c r="B55" t="s" s="63">
        <v>309</v>
      </c>
      <c r="C55" t="s" s="64">
        <v>273</v>
      </c>
      <c r="D55" t="s" s="64">
        <v>274</v>
      </c>
      <c r="E55" t="s" s="64">
        <v>275</v>
      </c>
      <c r="F55" t="s" s="64">
        <v>310</v>
      </c>
      <c r="G55" t="s" s="64">
        <v>308</v>
      </c>
      <c r="H55" t="s" s="64">
        <v>300</v>
      </c>
      <c r="I55" t="s" s="64">
        <v>278</v>
      </c>
      <c r="J55" s="58">
        <v>35595</v>
      </c>
    </row>
    <row r="56" ht="12.9" customHeight="1">
      <c r="A56" t="s" s="56">
        <v>271</v>
      </c>
      <c r="B56" t="s" s="63">
        <v>309</v>
      </c>
      <c r="C56" t="s" s="64">
        <v>273</v>
      </c>
      <c r="D56" t="s" s="64">
        <v>274</v>
      </c>
      <c r="E56" t="s" s="64">
        <v>275</v>
      </c>
      <c r="F56" t="s" s="64">
        <v>310</v>
      </c>
      <c r="G56" t="s" s="64">
        <v>308</v>
      </c>
      <c r="H56" t="s" s="64">
        <v>301</v>
      </c>
      <c r="I56" t="s" s="64">
        <v>278</v>
      </c>
      <c r="J56" s="58">
        <v>15035</v>
      </c>
    </row>
    <row r="57" ht="12.9" customHeight="1">
      <c r="A57" t="s" s="56">
        <v>271</v>
      </c>
      <c r="B57" t="s" s="63">
        <v>309</v>
      </c>
      <c r="C57" t="s" s="64">
        <v>273</v>
      </c>
      <c r="D57" t="s" s="64">
        <v>274</v>
      </c>
      <c r="E57" t="s" s="64">
        <v>275</v>
      </c>
      <c r="F57" t="s" s="64">
        <v>310</v>
      </c>
      <c r="G57" t="s" s="64">
        <v>308</v>
      </c>
      <c r="H57" t="s" s="64">
        <v>302</v>
      </c>
      <c r="I57" t="s" s="64">
        <v>278</v>
      </c>
      <c r="J57" s="58">
        <v>220350</v>
      </c>
    </row>
    <row r="58" ht="12.9" customHeight="1">
      <c r="A58" t="s" s="56">
        <v>271</v>
      </c>
      <c r="B58" t="s" s="63">
        <v>309</v>
      </c>
      <c r="C58" t="s" s="64">
        <v>273</v>
      </c>
      <c r="D58" t="s" s="64">
        <v>274</v>
      </c>
      <c r="E58" t="s" s="64">
        <v>275</v>
      </c>
      <c r="F58" t="s" s="64">
        <v>310</v>
      </c>
      <c r="G58" t="s" s="64">
        <v>308</v>
      </c>
      <c r="H58" t="s" s="64">
        <v>303</v>
      </c>
      <c r="I58" t="s" s="64">
        <v>278</v>
      </c>
      <c r="J58" s="58">
        <v>11785</v>
      </c>
    </row>
    <row r="59" ht="12.9" customHeight="1">
      <c r="A59" t="s" s="56">
        <v>271</v>
      </c>
      <c r="B59" t="s" s="63">
        <v>309</v>
      </c>
      <c r="C59" t="s" s="64">
        <v>273</v>
      </c>
      <c r="D59" t="s" s="64">
        <v>274</v>
      </c>
      <c r="E59" t="s" s="64">
        <v>275</v>
      </c>
      <c r="F59" t="s" s="64">
        <v>310</v>
      </c>
      <c r="G59" t="s" s="64">
        <v>308</v>
      </c>
      <c r="H59" t="s" s="64">
        <v>304</v>
      </c>
      <c r="I59" t="s" s="64">
        <v>278</v>
      </c>
      <c r="J59" s="58">
        <v>32160</v>
      </c>
    </row>
    <row r="60" ht="12.9" customHeight="1">
      <c r="A60" t="s" s="56">
        <v>271</v>
      </c>
      <c r="B60" t="s" s="63">
        <v>309</v>
      </c>
      <c r="C60" t="s" s="64">
        <v>273</v>
      </c>
      <c r="D60" t="s" s="64">
        <v>274</v>
      </c>
      <c r="E60" t="s" s="64">
        <v>275</v>
      </c>
      <c r="F60" t="s" s="64">
        <v>310</v>
      </c>
      <c r="G60" t="s" s="64">
        <v>308</v>
      </c>
      <c r="H60" t="s" s="64">
        <v>305</v>
      </c>
      <c r="I60" t="s" s="64">
        <v>278</v>
      </c>
      <c r="J60" s="58">
        <v>10645</v>
      </c>
    </row>
    <row r="61" ht="12.9" customHeight="1">
      <c r="A61" t="s" s="56">
        <v>271</v>
      </c>
      <c r="B61" t="s" s="63">
        <v>309</v>
      </c>
      <c r="C61" t="s" s="64">
        <v>273</v>
      </c>
      <c r="D61" t="s" s="64">
        <v>274</v>
      </c>
      <c r="E61" t="s" s="64">
        <v>275</v>
      </c>
      <c r="F61" t="s" s="64">
        <v>310</v>
      </c>
      <c r="G61" t="s" s="64">
        <v>308</v>
      </c>
      <c r="H61" t="s" s="64">
        <v>306</v>
      </c>
      <c r="I61" t="s" s="64">
        <v>278</v>
      </c>
      <c r="J61" s="58">
        <v>2500</v>
      </c>
    </row>
    <row r="62" ht="12.9" customHeight="1">
      <c r="A62" t="s" s="56">
        <v>271</v>
      </c>
      <c r="B62" t="s" s="63">
        <v>309</v>
      </c>
      <c r="C62" t="s" s="64">
        <v>273</v>
      </c>
      <c r="D62" t="s" s="64">
        <v>274</v>
      </c>
      <c r="E62" t="s" s="64">
        <v>275</v>
      </c>
      <c r="F62" t="s" s="64">
        <v>310</v>
      </c>
      <c r="G62" t="s" s="64">
        <v>308</v>
      </c>
      <c r="H62" t="s" s="64">
        <v>307</v>
      </c>
      <c r="I62" t="s" s="64">
        <v>278</v>
      </c>
      <c r="J62" s="58">
        <v>32335</v>
      </c>
    </row>
    <row r="63" ht="12.9" customHeight="1">
      <c r="A63" s="60"/>
      <c r="B63" s="67"/>
      <c r="C63" s="59"/>
      <c r="D63" s="59"/>
      <c r="E63" s="59"/>
      <c r="F63" s="59"/>
      <c r="G63" s="59"/>
      <c r="H63" s="59"/>
      <c r="I63" s="59"/>
      <c r="J63" s="58">
        <f>SUM(J3:J62)</f>
        <v>1838000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3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1" width="16.3516" style="216" customWidth="1"/>
    <col min="12" max="16384" width="16.3516" style="216" customWidth="1"/>
  </cols>
  <sheetData>
    <row r="1" ht="15.5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3.1" customHeight="1">
      <c r="A2" t="s" s="50">
        <v>260</v>
      </c>
      <c r="B2" t="s" s="50">
        <v>261</v>
      </c>
      <c r="C2" t="s" s="50">
        <v>262</v>
      </c>
      <c r="D2" t="s" s="50">
        <v>263</v>
      </c>
      <c r="E2" t="s" s="50">
        <v>264</v>
      </c>
      <c r="F2" t="s" s="50">
        <v>265</v>
      </c>
      <c r="G2" t="s" s="50">
        <v>266</v>
      </c>
      <c r="H2" t="s" s="50">
        <v>267</v>
      </c>
      <c r="I2" t="s" s="50">
        <v>268</v>
      </c>
      <c r="J2" t="s" s="50">
        <v>269</v>
      </c>
      <c r="K2" t="s" s="50">
        <v>270</v>
      </c>
    </row>
    <row r="3" ht="13.1" customHeight="1">
      <c r="A3" t="s" s="52">
        <v>271</v>
      </c>
      <c r="B3" t="s" s="215">
        <v>309</v>
      </c>
      <c r="C3" t="s" s="72">
        <v>273</v>
      </c>
      <c r="D3" t="s" s="72">
        <v>274</v>
      </c>
      <c r="E3" t="s" s="72">
        <v>275</v>
      </c>
      <c r="F3" t="s" s="72">
        <v>311</v>
      </c>
      <c r="G3" t="s" s="72">
        <v>312</v>
      </c>
      <c r="H3" t="s" s="72">
        <v>277</v>
      </c>
      <c r="I3" t="s" s="72">
        <v>278</v>
      </c>
      <c r="J3" s="54">
        <v>81295</v>
      </c>
      <c r="K3" s="55"/>
    </row>
    <row r="4" ht="12.9" customHeight="1">
      <c r="A4" t="s" s="56">
        <v>271</v>
      </c>
      <c r="B4" t="s" s="63">
        <v>309</v>
      </c>
      <c r="C4" t="s" s="64">
        <v>273</v>
      </c>
      <c r="D4" t="s" s="64">
        <v>274</v>
      </c>
      <c r="E4" t="s" s="64">
        <v>275</v>
      </c>
      <c r="F4" t="s" s="64">
        <v>311</v>
      </c>
      <c r="G4" t="s" s="64">
        <v>312</v>
      </c>
      <c r="H4" t="s" s="64">
        <v>279</v>
      </c>
      <c r="I4" t="s" s="64">
        <v>278</v>
      </c>
      <c r="J4" s="58">
        <v>72670</v>
      </c>
      <c r="K4" s="59"/>
    </row>
    <row r="5" ht="12.9" customHeight="1">
      <c r="A5" t="s" s="56">
        <v>271</v>
      </c>
      <c r="B5" t="s" s="63">
        <v>309</v>
      </c>
      <c r="C5" t="s" s="64">
        <v>273</v>
      </c>
      <c r="D5" t="s" s="64">
        <v>274</v>
      </c>
      <c r="E5" t="s" s="64">
        <v>275</v>
      </c>
      <c r="F5" t="s" s="64">
        <v>311</v>
      </c>
      <c r="G5" t="s" s="64">
        <v>312</v>
      </c>
      <c r="H5" t="s" s="64">
        <v>280</v>
      </c>
      <c r="I5" t="s" s="64">
        <v>278</v>
      </c>
      <c r="J5" s="58">
        <v>168300</v>
      </c>
      <c r="K5" s="59"/>
    </row>
    <row r="6" ht="12.9" customHeight="1">
      <c r="A6" t="s" s="56">
        <v>271</v>
      </c>
      <c r="B6" t="s" s="63">
        <v>309</v>
      </c>
      <c r="C6" t="s" s="64">
        <v>273</v>
      </c>
      <c r="D6" t="s" s="64">
        <v>274</v>
      </c>
      <c r="E6" t="s" s="64">
        <v>275</v>
      </c>
      <c r="F6" t="s" s="64">
        <v>311</v>
      </c>
      <c r="G6" t="s" s="64">
        <v>312</v>
      </c>
      <c r="H6" t="s" s="64">
        <v>281</v>
      </c>
      <c r="I6" t="s" s="64">
        <v>278</v>
      </c>
      <c r="J6" s="58">
        <v>66125</v>
      </c>
      <c r="K6" s="59"/>
    </row>
    <row r="7" ht="12.9" customHeight="1">
      <c r="A7" t="s" s="56">
        <v>271</v>
      </c>
      <c r="B7" t="s" s="63">
        <v>309</v>
      </c>
      <c r="C7" t="s" s="64">
        <v>273</v>
      </c>
      <c r="D7" t="s" s="64">
        <v>274</v>
      </c>
      <c r="E7" t="s" s="64">
        <v>275</v>
      </c>
      <c r="F7" t="s" s="64">
        <v>311</v>
      </c>
      <c r="G7" t="s" s="64">
        <v>312</v>
      </c>
      <c r="H7" t="s" s="64">
        <v>282</v>
      </c>
      <c r="I7" t="s" s="64">
        <v>278</v>
      </c>
      <c r="J7" s="58">
        <v>18635</v>
      </c>
      <c r="K7" s="59"/>
    </row>
    <row r="8" ht="12.9" customHeight="1">
      <c r="A8" t="s" s="56">
        <v>271</v>
      </c>
      <c r="B8" t="s" s="63">
        <v>309</v>
      </c>
      <c r="C8" t="s" s="64">
        <v>273</v>
      </c>
      <c r="D8" t="s" s="64">
        <v>274</v>
      </c>
      <c r="E8" t="s" s="64">
        <v>275</v>
      </c>
      <c r="F8" t="s" s="64">
        <v>311</v>
      </c>
      <c r="G8" t="s" s="64">
        <v>312</v>
      </c>
      <c r="H8" t="s" s="64">
        <v>283</v>
      </c>
      <c r="I8" t="s" s="64">
        <v>278</v>
      </c>
      <c r="J8" s="58">
        <v>364450</v>
      </c>
      <c r="K8" s="59"/>
    </row>
    <row r="9" ht="12.9" customHeight="1">
      <c r="A9" t="s" s="56">
        <v>271</v>
      </c>
      <c r="B9" t="s" s="63">
        <v>309</v>
      </c>
      <c r="C9" t="s" s="64">
        <v>273</v>
      </c>
      <c r="D9" t="s" s="64">
        <v>274</v>
      </c>
      <c r="E9" t="s" s="64">
        <v>275</v>
      </c>
      <c r="F9" t="s" s="64">
        <v>311</v>
      </c>
      <c r="G9" t="s" s="64">
        <v>312</v>
      </c>
      <c r="H9" t="s" s="64">
        <v>284</v>
      </c>
      <c r="I9" t="s" s="64">
        <v>278</v>
      </c>
      <c r="J9" s="58">
        <v>1215365</v>
      </c>
      <c r="K9" s="59"/>
    </row>
    <row r="10" ht="12.9" customHeight="1">
      <c r="A10" t="s" s="56">
        <v>271</v>
      </c>
      <c r="B10" t="s" s="63">
        <v>309</v>
      </c>
      <c r="C10" t="s" s="64">
        <v>273</v>
      </c>
      <c r="D10" t="s" s="64">
        <v>274</v>
      </c>
      <c r="E10" t="s" s="64">
        <v>275</v>
      </c>
      <c r="F10" t="s" s="64">
        <v>311</v>
      </c>
      <c r="G10" t="s" s="64">
        <v>312</v>
      </c>
      <c r="H10" t="s" s="64">
        <v>285</v>
      </c>
      <c r="I10" t="s" s="64">
        <v>278</v>
      </c>
      <c r="J10" s="58">
        <v>35740</v>
      </c>
      <c r="K10" s="59"/>
    </row>
    <row r="11" ht="12.9" customHeight="1">
      <c r="A11" t="s" s="56">
        <v>271</v>
      </c>
      <c r="B11" t="s" s="63">
        <v>309</v>
      </c>
      <c r="C11" t="s" s="64">
        <v>273</v>
      </c>
      <c r="D11" t="s" s="64">
        <v>274</v>
      </c>
      <c r="E11" t="s" s="64">
        <v>275</v>
      </c>
      <c r="F11" t="s" s="64">
        <v>311</v>
      </c>
      <c r="G11" t="s" s="64">
        <v>312</v>
      </c>
      <c r="H11" t="s" s="64">
        <v>286</v>
      </c>
      <c r="I11" t="s" s="64">
        <v>278</v>
      </c>
      <c r="J11" s="58">
        <v>35855</v>
      </c>
      <c r="K11" s="59"/>
    </row>
    <row r="12" ht="12.9" customHeight="1">
      <c r="A12" t="s" s="56">
        <v>271</v>
      </c>
      <c r="B12" t="s" s="63">
        <v>309</v>
      </c>
      <c r="C12" t="s" s="64">
        <v>273</v>
      </c>
      <c r="D12" t="s" s="64">
        <v>274</v>
      </c>
      <c r="E12" t="s" s="64">
        <v>275</v>
      </c>
      <c r="F12" t="s" s="64">
        <v>311</v>
      </c>
      <c r="G12" t="s" s="64">
        <v>312</v>
      </c>
      <c r="H12" t="s" s="64">
        <v>287</v>
      </c>
      <c r="I12" t="s" s="64">
        <v>278</v>
      </c>
      <c r="J12" s="58">
        <v>26435</v>
      </c>
      <c r="K12" s="59"/>
    </row>
    <row r="13" ht="12.9" customHeight="1">
      <c r="A13" t="s" s="56">
        <v>271</v>
      </c>
      <c r="B13" t="s" s="63">
        <v>309</v>
      </c>
      <c r="C13" t="s" s="64">
        <v>273</v>
      </c>
      <c r="D13" t="s" s="64">
        <v>274</v>
      </c>
      <c r="E13" t="s" s="64">
        <v>275</v>
      </c>
      <c r="F13" t="s" s="64">
        <v>311</v>
      </c>
      <c r="G13" t="s" s="64">
        <v>312</v>
      </c>
      <c r="H13" t="s" s="64">
        <v>288</v>
      </c>
      <c r="I13" t="s" s="64">
        <v>278</v>
      </c>
      <c r="J13" s="58">
        <v>189945</v>
      </c>
      <c r="K13" s="59"/>
    </row>
    <row r="14" ht="12.9" customHeight="1">
      <c r="A14" t="s" s="56">
        <v>271</v>
      </c>
      <c r="B14" t="s" s="63">
        <v>309</v>
      </c>
      <c r="C14" t="s" s="64">
        <v>273</v>
      </c>
      <c r="D14" t="s" s="64">
        <v>274</v>
      </c>
      <c r="E14" t="s" s="64">
        <v>275</v>
      </c>
      <c r="F14" t="s" s="64">
        <v>311</v>
      </c>
      <c r="G14" t="s" s="64">
        <v>312</v>
      </c>
      <c r="H14" t="s" s="64">
        <v>313</v>
      </c>
      <c r="I14" t="s" s="64">
        <v>278</v>
      </c>
      <c r="J14" s="58">
        <v>4238010</v>
      </c>
      <c r="K14" s="59"/>
    </row>
    <row r="15" ht="12.9" customHeight="1">
      <c r="A15" t="s" s="56">
        <v>271</v>
      </c>
      <c r="B15" t="s" s="63">
        <v>309</v>
      </c>
      <c r="C15" t="s" s="64">
        <v>273</v>
      </c>
      <c r="D15" t="s" s="64">
        <v>274</v>
      </c>
      <c r="E15" t="s" s="64">
        <v>275</v>
      </c>
      <c r="F15" t="s" s="64">
        <v>311</v>
      </c>
      <c r="G15" t="s" s="64">
        <v>312</v>
      </c>
      <c r="H15" t="s" s="64">
        <v>289</v>
      </c>
      <c r="I15" t="s" s="64">
        <v>278</v>
      </c>
      <c r="J15" s="58">
        <v>62515</v>
      </c>
      <c r="K15" s="59"/>
    </row>
    <row r="16" ht="12.9" customHeight="1">
      <c r="A16" t="s" s="56">
        <v>271</v>
      </c>
      <c r="B16" t="s" s="63">
        <v>309</v>
      </c>
      <c r="C16" t="s" s="64">
        <v>273</v>
      </c>
      <c r="D16" t="s" s="64">
        <v>274</v>
      </c>
      <c r="E16" t="s" s="64">
        <v>275</v>
      </c>
      <c r="F16" t="s" s="64">
        <v>311</v>
      </c>
      <c r="G16" t="s" s="64">
        <v>312</v>
      </c>
      <c r="H16" t="s" s="64">
        <v>290</v>
      </c>
      <c r="I16" t="s" s="64">
        <v>278</v>
      </c>
      <c r="J16" s="58">
        <v>65300</v>
      </c>
      <c r="K16" s="59"/>
    </row>
    <row r="17" ht="12.9" customHeight="1">
      <c r="A17" t="s" s="56">
        <v>271</v>
      </c>
      <c r="B17" t="s" s="63">
        <v>309</v>
      </c>
      <c r="C17" t="s" s="64">
        <v>273</v>
      </c>
      <c r="D17" t="s" s="64">
        <v>274</v>
      </c>
      <c r="E17" t="s" s="64">
        <v>275</v>
      </c>
      <c r="F17" t="s" s="64">
        <v>311</v>
      </c>
      <c r="G17" t="s" s="64">
        <v>312</v>
      </c>
      <c r="H17" t="s" s="64">
        <v>291</v>
      </c>
      <c r="I17" t="s" s="64">
        <v>278</v>
      </c>
      <c r="J17" s="58">
        <v>22700</v>
      </c>
      <c r="K17" s="59"/>
    </row>
    <row r="18" ht="12.9" customHeight="1">
      <c r="A18" t="s" s="56">
        <v>271</v>
      </c>
      <c r="B18" t="s" s="63">
        <v>309</v>
      </c>
      <c r="C18" t="s" s="64">
        <v>273</v>
      </c>
      <c r="D18" t="s" s="64">
        <v>274</v>
      </c>
      <c r="E18" t="s" s="64">
        <v>275</v>
      </c>
      <c r="F18" t="s" s="64">
        <v>311</v>
      </c>
      <c r="G18" t="s" s="64">
        <v>312</v>
      </c>
      <c r="H18" t="s" s="64">
        <v>314</v>
      </c>
      <c r="I18" t="s" s="64">
        <v>278</v>
      </c>
      <c r="J18" s="58">
        <v>33325</v>
      </c>
      <c r="K18" s="59"/>
    </row>
    <row r="19" ht="12.9" customHeight="1">
      <c r="A19" t="s" s="56">
        <v>271</v>
      </c>
      <c r="B19" t="s" s="63">
        <v>309</v>
      </c>
      <c r="C19" t="s" s="64">
        <v>273</v>
      </c>
      <c r="D19" t="s" s="64">
        <v>274</v>
      </c>
      <c r="E19" t="s" s="64">
        <v>275</v>
      </c>
      <c r="F19" t="s" s="64">
        <v>311</v>
      </c>
      <c r="G19" t="s" s="64">
        <v>312</v>
      </c>
      <c r="H19" t="s" s="64">
        <v>292</v>
      </c>
      <c r="I19" t="s" s="64">
        <v>278</v>
      </c>
      <c r="J19" s="58">
        <v>97315</v>
      </c>
      <c r="K19" s="59"/>
    </row>
    <row r="20" ht="12.9" customHeight="1">
      <c r="A20" t="s" s="56">
        <v>271</v>
      </c>
      <c r="B20" t="s" s="63">
        <v>309</v>
      </c>
      <c r="C20" t="s" s="64">
        <v>273</v>
      </c>
      <c r="D20" t="s" s="64">
        <v>274</v>
      </c>
      <c r="E20" t="s" s="64">
        <v>275</v>
      </c>
      <c r="F20" t="s" s="64">
        <v>311</v>
      </c>
      <c r="G20" t="s" s="64">
        <v>312</v>
      </c>
      <c r="H20" t="s" s="64">
        <v>293</v>
      </c>
      <c r="I20" t="s" s="64">
        <v>278</v>
      </c>
      <c r="J20" s="58">
        <v>3615</v>
      </c>
      <c r="K20" s="59"/>
    </row>
    <row r="21" ht="12.9" customHeight="1">
      <c r="A21" t="s" s="56">
        <v>271</v>
      </c>
      <c r="B21" t="s" s="63">
        <v>309</v>
      </c>
      <c r="C21" t="s" s="64">
        <v>273</v>
      </c>
      <c r="D21" t="s" s="64">
        <v>274</v>
      </c>
      <c r="E21" t="s" s="64">
        <v>275</v>
      </c>
      <c r="F21" t="s" s="64">
        <v>311</v>
      </c>
      <c r="G21" t="s" s="64">
        <v>312</v>
      </c>
      <c r="H21" t="s" s="64">
        <v>294</v>
      </c>
      <c r="I21" t="s" s="64">
        <v>278</v>
      </c>
      <c r="J21" s="58">
        <v>161660</v>
      </c>
      <c r="K21" s="59"/>
    </row>
    <row r="22" ht="12.9" customHeight="1">
      <c r="A22" t="s" s="56">
        <v>271</v>
      </c>
      <c r="B22" t="s" s="63">
        <v>309</v>
      </c>
      <c r="C22" t="s" s="64">
        <v>273</v>
      </c>
      <c r="D22" t="s" s="64">
        <v>274</v>
      </c>
      <c r="E22" t="s" s="64">
        <v>275</v>
      </c>
      <c r="F22" t="s" s="64">
        <v>311</v>
      </c>
      <c r="G22" t="s" s="64">
        <v>312</v>
      </c>
      <c r="H22" t="s" s="64">
        <v>295</v>
      </c>
      <c r="I22" t="s" s="64">
        <v>278</v>
      </c>
      <c r="J22" s="58">
        <v>540</v>
      </c>
      <c r="K22" s="59"/>
    </row>
    <row r="23" ht="12.9" customHeight="1">
      <c r="A23" t="s" s="56">
        <v>271</v>
      </c>
      <c r="B23" t="s" s="63">
        <v>309</v>
      </c>
      <c r="C23" t="s" s="64">
        <v>273</v>
      </c>
      <c r="D23" t="s" s="64">
        <v>274</v>
      </c>
      <c r="E23" t="s" s="64">
        <v>275</v>
      </c>
      <c r="F23" t="s" s="64">
        <v>311</v>
      </c>
      <c r="G23" t="s" s="64">
        <v>312</v>
      </c>
      <c r="H23" t="s" s="64">
        <v>296</v>
      </c>
      <c r="I23" t="s" s="64">
        <v>278</v>
      </c>
      <c r="J23" s="58">
        <v>73715</v>
      </c>
      <c r="K23" s="59"/>
    </row>
    <row r="24" ht="12.9" customHeight="1">
      <c r="A24" t="s" s="56">
        <v>271</v>
      </c>
      <c r="B24" t="s" s="63">
        <v>309</v>
      </c>
      <c r="C24" t="s" s="64">
        <v>273</v>
      </c>
      <c r="D24" t="s" s="64">
        <v>274</v>
      </c>
      <c r="E24" t="s" s="64">
        <v>275</v>
      </c>
      <c r="F24" t="s" s="64">
        <v>311</v>
      </c>
      <c r="G24" t="s" s="64">
        <v>312</v>
      </c>
      <c r="H24" t="s" s="64">
        <v>297</v>
      </c>
      <c r="I24" t="s" s="64">
        <v>278</v>
      </c>
      <c r="J24" s="58">
        <v>4190</v>
      </c>
      <c r="K24" s="59"/>
    </row>
    <row r="25" ht="12.9" customHeight="1">
      <c r="A25" t="s" s="56">
        <v>271</v>
      </c>
      <c r="B25" t="s" s="63">
        <v>309</v>
      </c>
      <c r="C25" t="s" s="64">
        <v>273</v>
      </c>
      <c r="D25" t="s" s="64">
        <v>274</v>
      </c>
      <c r="E25" t="s" s="64">
        <v>275</v>
      </c>
      <c r="F25" t="s" s="64">
        <v>311</v>
      </c>
      <c r="G25" t="s" s="64">
        <v>312</v>
      </c>
      <c r="H25" t="s" s="64">
        <v>298</v>
      </c>
      <c r="I25" t="s" s="64">
        <v>278</v>
      </c>
      <c r="J25" s="58">
        <v>43330</v>
      </c>
      <c r="K25" s="59"/>
    </row>
    <row r="26" ht="12.9" customHeight="1">
      <c r="A26" t="s" s="56">
        <v>271</v>
      </c>
      <c r="B26" t="s" s="63">
        <v>309</v>
      </c>
      <c r="C26" t="s" s="64">
        <v>273</v>
      </c>
      <c r="D26" t="s" s="64">
        <v>274</v>
      </c>
      <c r="E26" t="s" s="64">
        <v>275</v>
      </c>
      <c r="F26" t="s" s="64">
        <v>311</v>
      </c>
      <c r="G26" t="s" s="64">
        <v>312</v>
      </c>
      <c r="H26" t="s" s="64">
        <v>299</v>
      </c>
      <c r="I26" t="s" s="64">
        <v>278</v>
      </c>
      <c r="J26" s="58">
        <v>1935</v>
      </c>
      <c r="K26" s="59"/>
    </row>
    <row r="27" ht="12.9" customHeight="1">
      <c r="A27" t="s" s="56">
        <v>271</v>
      </c>
      <c r="B27" t="s" s="63">
        <v>309</v>
      </c>
      <c r="C27" t="s" s="64">
        <v>273</v>
      </c>
      <c r="D27" t="s" s="64">
        <v>274</v>
      </c>
      <c r="E27" t="s" s="64">
        <v>275</v>
      </c>
      <c r="F27" t="s" s="64">
        <v>311</v>
      </c>
      <c r="G27" t="s" s="64">
        <v>312</v>
      </c>
      <c r="H27" t="s" s="64">
        <v>300</v>
      </c>
      <c r="I27" t="s" s="64">
        <v>278</v>
      </c>
      <c r="J27" s="58">
        <v>139630</v>
      </c>
      <c r="K27" s="59"/>
    </row>
    <row r="28" ht="12.9" customHeight="1">
      <c r="A28" t="s" s="56">
        <v>271</v>
      </c>
      <c r="B28" t="s" s="63">
        <v>309</v>
      </c>
      <c r="C28" t="s" s="64">
        <v>273</v>
      </c>
      <c r="D28" t="s" s="64">
        <v>274</v>
      </c>
      <c r="E28" t="s" s="64">
        <v>275</v>
      </c>
      <c r="F28" t="s" s="64">
        <v>311</v>
      </c>
      <c r="G28" t="s" s="64">
        <v>312</v>
      </c>
      <c r="H28" t="s" s="64">
        <v>301</v>
      </c>
      <c r="I28" t="s" s="64">
        <v>278</v>
      </c>
      <c r="J28" s="58">
        <v>60980</v>
      </c>
      <c r="K28" s="59"/>
    </row>
    <row r="29" ht="12.9" customHeight="1">
      <c r="A29" t="s" s="56">
        <v>271</v>
      </c>
      <c r="B29" t="s" s="63">
        <v>309</v>
      </c>
      <c r="C29" t="s" s="64">
        <v>273</v>
      </c>
      <c r="D29" t="s" s="64">
        <v>274</v>
      </c>
      <c r="E29" t="s" s="64">
        <v>275</v>
      </c>
      <c r="F29" t="s" s="64">
        <v>311</v>
      </c>
      <c r="G29" t="s" s="64">
        <v>312</v>
      </c>
      <c r="H29" t="s" s="64">
        <v>302</v>
      </c>
      <c r="I29" t="s" s="64">
        <v>278</v>
      </c>
      <c r="J29" s="58">
        <v>960620</v>
      </c>
      <c r="K29" s="59"/>
    </row>
    <row r="30" ht="12.9" customHeight="1">
      <c r="A30" t="s" s="56">
        <v>271</v>
      </c>
      <c r="B30" t="s" s="63">
        <v>309</v>
      </c>
      <c r="C30" t="s" s="64">
        <v>273</v>
      </c>
      <c r="D30" t="s" s="64">
        <v>274</v>
      </c>
      <c r="E30" t="s" s="64">
        <v>275</v>
      </c>
      <c r="F30" t="s" s="64">
        <v>311</v>
      </c>
      <c r="G30" t="s" s="64">
        <v>312</v>
      </c>
      <c r="H30" t="s" s="64">
        <v>303</v>
      </c>
      <c r="I30" t="s" s="64">
        <v>278</v>
      </c>
      <c r="J30" s="58">
        <v>57975</v>
      </c>
      <c r="K30" s="59"/>
    </row>
    <row r="31" ht="12.9" customHeight="1">
      <c r="A31" t="s" s="56">
        <v>271</v>
      </c>
      <c r="B31" t="s" s="63">
        <v>309</v>
      </c>
      <c r="C31" t="s" s="64">
        <v>273</v>
      </c>
      <c r="D31" t="s" s="64">
        <v>274</v>
      </c>
      <c r="E31" t="s" s="64">
        <v>275</v>
      </c>
      <c r="F31" t="s" s="64">
        <v>311</v>
      </c>
      <c r="G31" t="s" s="64">
        <v>312</v>
      </c>
      <c r="H31" t="s" s="64">
        <v>304</v>
      </c>
      <c r="I31" t="s" s="64">
        <v>278</v>
      </c>
      <c r="J31" s="58">
        <v>142340</v>
      </c>
      <c r="K31" s="59"/>
    </row>
    <row r="32" ht="12.9" customHeight="1">
      <c r="A32" t="s" s="56">
        <v>271</v>
      </c>
      <c r="B32" t="s" s="63">
        <v>309</v>
      </c>
      <c r="C32" t="s" s="64">
        <v>273</v>
      </c>
      <c r="D32" t="s" s="64">
        <v>274</v>
      </c>
      <c r="E32" t="s" s="64">
        <v>275</v>
      </c>
      <c r="F32" t="s" s="64">
        <v>311</v>
      </c>
      <c r="G32" t="s" s="64">
        <v>312</v>
      </c>
      <c r="H32" t="s" s="64">
        <v>305</v>
      </c>
      <c r="I32" t="s" s="64">
        <v>278</v>
      </c>
      <c r="J32" s="58">
        <v>42530</v>
      </c>
      <c r="K32" s="59"/>
    </row>
    <row r="33" ht="12.9" customHeight="1">
      <c r="A33" t="s" s="56">
        <v>271</v>
      </c>
      <c r="B33" t="s" s="63">
        <v>309</v>
      </c>
      <c r="C33" t="s" s="64">
        <v>273</v>
      </c>
      <c r="D33" t="s" s="64">
        <v>274</v>
      </c>
      <c r="E33" t="s" s="64">
        <v>275</v>
      </c>
      <c r="F33" t="s" s="64">
        <v>311</v>
      </c>
      <c r="G33" t="s" s="64">
        <v>312</v>
      </c>
      <c r="H33" t="s" s="64">
        <v>306</v>
      </c>
      <c r="I33" t="s" s="64">
        <v>278</v>
      </c>
      <c r="J33" s="58">
        <v>8625</v>
      </c>
      <c r="K33" s="59"/>
    </row>
    <row r="34" ht="12.9" customHeight="1">
      <c r="A34" t="s" s="56">
        <v>271</v>
      </c>
      <c r="B34" t="s" s="63">
        <v>309</v>
      </c>
      <c r="C34" t="s" s="64">
        <v>273</v>
      </c>
      <c r="D34" t="s" s="64">
        <v>274</v>
      </c>
      <c r="E34" t="s" s="64">
        <v>275</v>
      </c>
      <c r="F34" t="s" s="64">
        <v>311</v>
      </c>
      <c r="G34" t="s" s="64">
        <v>312</v>
      </c>
      <c r="H34" t="s" s="64">
        <v>307</v>
      </c>
      <c r="I34" t="s" s="64">
        <v>278</v>
      </c>
      <c r="J34" s="58">
        <v>111615</v>
      </c>
      <c r="K34" s="59"/>
    </row>
    <row r="35" ht="12.9" customHeight="1">
      <c r="A35" s="60"/>
      <c r="B35" s="67"/>
      <c r="C35" s="59"/>
      <c r="D35" s="59"/>
      <c r="E35" s="59"/>
      <c r="F35" s="59"/>
      <c r="G35" s="59"/>
      <c r="H35" s="59"/>
      <c r="I35" s="59"/>
      <c r="J35" s="58">
        <f>SUM(J3:J34)</f>
        <v>8607280</v>
      </c>
      <c r="K35" s="59"/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6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1" width="16.3516" style="217" customWidth="1"/>
    <col min="12" max="16384" width="16.3516" style="217" customWidth="1"/>
  </cols>
  <sheetData>
    <row r="1" ht="15.5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3.1" customHeight="1">
      <c r="A2" t="s" s="50">
        <v>260</v>
      </c>
      <c r="B2" t="s" s="50">
        <v>261</v>
      </c>
      <c r="C2" t="s" s="50">
        <v>262</v>
      </c>
      <c r="D2" t="s" s="50">
        <v>263</v>
      </c>
      <c r="E2" t="s" s="50">
        <v>264</v>
      </c>
      <c r="F2" t="s" s="50">
        <v>265</v>
      </c>
      <c r="G2" t="s" s="50">
        <v>266</v>
      </c>
      <c r="H2" t="s" s="50">
        <v>267</v>
      </c>
      <c r="I2" t="s" s="50">
        <v>268</v>
      </c>
      <c r="J2" t="s" s="50">
        <v>269</v>
      </c>
      <c r="K2" t="s" s="50">
        <v>270</v>
      </c>
    </row>
    <row r="3" ht="13.1" customHeight="1">
      <c r="A3" t="s" s="52">
        <v>271</v>
      </c>
      <c r="B3" t="s" s="215">
        <v>315</v>
      </c>
      <c r="C3" t="s" s="72">
        <v>273</v>
      </c>
      <c r="D3" t="s" s="72">
        <v>274</v>
      </c>
      <c r="E3" t="s" s="72">
        <v>275</v>
      </c>
      <c r="F3" t="s" s="72">
        <v>311</v>
      </c>
      <c r="G3" t="s" s="72">
        <v>316</v>
      </c>
      <c r="H3" t="s" s="72">
        <v>277</v>
      </c>
      <c r="I3" t="s" s="72">
        <v>278</v>
      </c>
      <c r="J3" s="54">
        <v>6790</v>
      </c>
      <c r="K3" s="55"/>
    </row>
    <row r="4" ht="12.9" customHeight="1">
      <c r="A4" t="s" s="56">
        <v>271</v>
      </c>
      <c r="B4" t="s" s="63">
        <v>315</v>
      </c>
      <c r="C4" t="s" s="64">
        <v>273</v>
      </c>
      <c r="D4" t="s" s="64">
        <v>274</v>
      </c>
      <c r="E4" t="s" s="64">
        <v>275</v>
      </c>
      <c r="F4" t="s" s="64">
        <v>311</v>
      </c>
      <c r="G4" t="s" s="64">
        <v>316</v>
      </c>
      <c r="H4" t="s" s="64">
        <v>279</v>
      </c>
      <c r="I4" t="s" s="64">
        <v>278</v>
      </c>
      <c r="J4" s="58">
        <v>5160</v>
      </c>
      <c r="K4" s="59"/>
    </row>
    <row r="5" ht="12.9" customHeight="1">
      <c r="A5" t="s" s="56">
        <v>271</v>
      </c>
      <c r="B5" t="s" s="63">
        <v>315</v>
      </c>
      <c r="C5" t="s" s="64">
        <v>273</v>
      </c>
      <c r="D5" t="s" s="64">
        <v>274</v>
      </c>
      <c r="E5" t="s" s="64">
        <v>275</v>
      </c>
      <c r="F5" t="s" s="64">
        <v>311</v>
      </c>
      <c r="G5" t="s" s="64">
        <v>316</v>
      </c>
      <c r="H5" t="s" s="64">
        <v>280</v>
      </c>
      <c r="I5" t="s" s="64">
        <v>278</v>
      </c>
      <c r="J5" s="58">
        <v>11390</v>
      </c>
      <c r="K5" s="59"/>
    </row>
    <row r="6" ht="12.9" customHeight="1">
      <c r="A6" t="s" s="56">
        <v>271</v>
      </c>
      <c r="B6" t="s" s="63">
        <v>315</v>
      </c>
      <c r="C6" t="s" s="64">
        <v>273</v>
      </c>
      <c r="D6" t="s" s="64">
        <v>274</v>
      </c>
      <c r="E6" t="s" s="64">
        <v>275</v>
      </c>
      <c r="F6" t="s" s="64">
        <v>311</v>
      </c>
      <c r="G6" t="s" s="64">
        <v>316</v>
      </c>
      <c r="H6" t="s" s="64">
        <v>281</v>
      </c>
      <c r="I6" t="s" s="64">
        <v>278</v>
      </c>
      <c r="J6" s="58">
        <v>5175</v>
      </c>
      <c r="K6" s="59"/>
    </row>
    <row r="7" ht="12.9" customHeight="1">
      <c r="A7" t="s" s="56">
        <v>271</v>
      </c>
      <c r="B7" t="s" s="63">
        <v>315</v>
      </c>
      <c r="C7" t="s" s="64">
        <v>273</v>
      </c>
      <c r="D7" t="s" s="64">
        <v>274</v>
      </c>
      <c r="E7" t="s" s="64">
        <v>275</v>
      </c>
      <c r="F7" t="s" s="64">
        <v>311</v>
      </c>
      <c r="G7" t="s" s="64">
        <v>316</v>
      </c>
      <c r="H7" t="s" s="64">
        <v>282</v>
      </c>
      <c r="I7" t="s" s="64">
        <v>278</v>
      </c>
      <c r="J7" s="58">
        <v>1105</v>
      </c>
      <c r="K7" s="59"/>
    </row>
    <row r="8" ht="12.9" customHeight="1">
      <c r="A8" t="s" s="56">
        <v>271</v>
      </c>
      <c r="B8" t="s" s="63">
        <v>315</v>
      </c>
      <c r="C8" t="s" s="64">
        <v>273</v>
      </c>
      <c r="D8" t="s" s="64">
        <v>274</v>
      </c>
      <c r="E8" t="s" s="64">
        <v>275</v>
      </c>
      <c r="F8" t="s" s="64">
        <v>311</v>
      </c>
      <c r="G8" t="s" s="64">
        <v>316</v>
      </c>
      <c r="H8" t="s" s="64">
        <v>283</v>
      </c>
      <c r="I8" t="s" s="64">
        <v>278</v>
      </c>
      <c r="J8" s="58">
        <v>27745</v>
      </c>
      <c r="K8" s="59"/>
    </row>
    <row r="9" ht="12.9" customHeight="1">
      <c r="A9" t="s" s="56">
        <v>271</v>
      </c>
      <c r="B9" t="s" s="63">
        <v>315</v>
      </c>
      <c r="C9" t="s" s="64">
        <v>273</v>
      </c>
      <c r="D9" t="s" s="64">
        <v>274</v>
      </c>
      <c r="E9" t="s" s="64">
        <v>275</v>
      </c>
      <c r="F9" t="s" s="64">
        <v>311</v>
      </c>
      <c r="G9" t="s" s="64">
        <v>316</v>
      </c>
      <c r="H9" t="s" s="64">
        <v>284</v>
      </c>
      <c r="I9" t="s" s="64">
        <v>278</v>
      </c>
      <c r="J9" s="58">
        <v>95000</v>
      </c>
      <c r="K9" s="59"/>
    </row>
    <row r="10" ht="12.9" customHeight="1">
      <c r="A10" t="s" s="56">
        <v>271</v>
      </c>
      <c r="B10" t="s" s="63">
        <v>315</v>
      </c>
      <c r="C10" t="s" s="64">
        <v>273</v>
      </c>
      <c r="D10" t="s" s="64">
        <v>274</v>
      </c>
      <c r="E10" t="s" s="64">
        <v>275</v>
      </c>
      <c r="F10" t="s" s="64">
        <v>311</v>
      </c>
      <c r="G10" t="s" s="64">
        <v>316</v>
      </c>
      <c r="H10" t="s" s="64">
        <v>285</v>
      </c>
      <c r="I10" t="s" s="64">
        <v>278</v>
      </c>
      <c r="J10" s="58">
        <v>2555</v>
      </c>
      <c r="K10" s="59"/>
    </row>
    <row r="11" ht="12.9" customHeight="1">
      <c r="A11" t="s" s="56">
        <v>271</v>
      </c>
      <c r="B11" t="s" s="63">
        <v>315</v>
      </c>
      <c r="C11" t="s" s="64">
        <v>273</v>
      </c>
      <c r="D11" t="s" s="64">
        <v>274</v>
      </c>
      <c r="E11" t="s" s="64">
        <v>275</v>
      </c>
      <c r="F11" t="s" s="64">
        <v>311</v>
      </c>
      <c r="G11" t="s" s="64">
        <v>316</v>
      </c>
      <c r="H11" t="s" s="64">
        <v>286</v>
      </c>
      <c r="I11" t="s" s="64">
        <v>278</v>
      </c>
      <c r="J11" s="58">
        <v>2740</v>
      </c>
      <c r="K11" s="59"/>
    </row>
    <row r="12" ht="12.9" customHeight="1">
      <c r="A12" t="s" s="56">
        <v>271</v>
      </c>
      <c r="B12" t="s" s="63">
        <v>315</v>
      </c>
      <c r="C12" t="s" s="64">
        <v>273</v>
      </c>
      <c r="D12" t="s" s="64">
        <v>274</v>
      </c>
      <c r="E12" t="s" s="64">
        <v>275</v>
      </c>
      <c r="F12" t="s" s="64">
        <v>311</v>
      </c>
      <c r="G12" t="s" s="64">
        <v>316</v>
      </c>
      <c r="H12" t="s" s="64">
        <v>287</v>
      </c>
      <c r="I12" t="s" s="64">
        <v>278</v>
      </c>
      <c r="J12" s="58">
        <v>1365</v>
      </c>
      <c r="K12" s="59"/>
    </row>
    <row r="13" ht="12.9" customHeight="1">
      <c r="A13" t="s" s="56">
        <v>271</v>
      </c>
      <c r="B13" t="s" s="63">
        <v>315</v>
      </c>
      <c r="C13" t="s" s="64">
        <v>273</v>
      </c>
      <c r="D13" t="s" s="64">
        <v>274</v>
      </c>
      <c r="E13" t="s" s="64">
        <v>275</v>
      </c>
      <c r="F13" t="s" s="64">
        <v>311</v>
      </c>
      <c r="G13" t="s" s="64">
        <v>316</v>
      </c>
      <c r="H13" t="s" s="64">
        <v>288</v>
      </c>
      <c r="I13" t="s" s="64">
        <v>278</v>
      </c>
      <c r="J13" s="58">
        <v>11970</v>
      </c>
      <c r="K13" s="59"/>
    </row>
    <row r="14" ht="12.9" customHeight="1">
      <c r="A14" t="s" s="56">
        <v>271</v>
      </c>
      <c r="B14" t="s" s="63">
        <v>315</v>
      </c>
      <c r="C14" t="s" s="64">
        <v>273</v>
      </c>
      <c r="D14" t="s" s="64">
        <v>274</v>
      </c>
      <c r="E14" t="s" s="64">
        <v>275</v>
      </c>
      <c r="F14" t="s" s="64">
        <v>311</v>
      </c>
      <c r="G14" t="s" s="64">
        <v>316</v>
      </c>
      <c r="H14" t="s" s="64">
        <v>289</v>
      </c>
      <c r="I14" t="s" s="64">
        <v>278</v>
      </c>
      <c r="J14" s="58">
        <v>4100</v>
      </c>
      <c r="K14" s="59"/>
    </row>
    <row r="15" ht="12.9" customHeight="1">
      <c r="A15" t="s" s="56">
        <v>271</v>
      </c>
      <c r="B15" t="s" s="63">
        <v>315</v>
      </c>
      <c r="C15" t="s" s="64">
        <v>273</v>
      </c>
      <c r="D15" t="s" s="64">
        <v>274</v>
      </c>
      <c r="E15" t="s" s="64">
        <v>275</v>
      </c>
      <c r="F15" t="s" s="64">
        <v>311</v>
      </c>
      <c r="G15" t="s" s="64">
        <v>316</v>
      </c>
      <c r="H15" t="s" s="64">
        <v>290</v>
      </c>
      <c r="I15" t="s" s="64">
        <v>278</v>
      </c>
      <c r="J15" s="58">
        <v>75</v>
      </c>
      <c r="K15" s="59"/>
    </row>
    <row r="16" ht="12.9" customHeight="1">
      <c r="A16" t="s" s="56">
        <v>271</v>
      </c>
      <c r="B16" t="s" s="63">
        <v>315</v>
      </c>
      <c r="C16" t="s" s="64">
        <v>273</v>
      </c>
      <c r="D16" t="s" s="64">
        <v>274</v>
      </c>
      <c r="E16" t="s" s="64">
        <v>275</v>
      </c>
      <c r="F16" t="s" s="64">
        <v>311</v>
      </c>
      <c r="G16" t="s" s="64">
        <v>316</v>
      </c>
      <c r="H16" t="s" s="64">
        <v>291</v>
      </c>
      <c r="I16" t="s" s="64">
        <v>278</v>
      </c>
      <c r="J16" s="58">
        <v>1425</v>
      </c>
      <c r="K16" s="59"/>
    </row>
    <row r="17" ht="12.9" customHeight="1">
      <c r="A17" t="s" s="56">
        <v>271</v>
      </c>
      <c r="B17" t="s" s="63">
        <v>315</v>
      </c>
      <c r="C17" t="s" s="64">
        <v>273</v>
      </c>
      <c r="D17" t="s" s="64">
        <v>274</v>
      </c>
      <c r="E17" t="s" s="64">
        <v>275</v>
      </c>
      <c r="F17" t="s" s="64">
        <v>311</v>
      </c>
      <c r="G17" t="s" s="64">
        <v>316</v>
      </c>
      <c r="H17" t="s" s="64">
        <v>292</v>
      </c>
      <c r="I17" t="s" s="64">
        <v>278</v>
      </c>
      <c r="J17" s="58">
        <v>6750</v>
      </c>
      <c r="K17" s="59"/>
    </row>
    <row r="18" ht="12.9" customHeight="1">
      <c r="A18" t="s" s="56">
        <v>271</v>
      </c>
      <c r="B18" t="s" s="63">
        <v>315</v>
      </c>
      <c r="C18" t="s" s="64">
        <v>273</v>
      </c>
      <c r="D18" t="s" s="64">
        <v>274</v>
      </c>
      <c r="E18" t="s" s="64">
        <v>275</v>
      </c>
      <c r="F18" t="s" s="64">
        <v>311</v>
      </c>
      <c r="G18" t="s" s="64">
        <v>316</v>
      </c>
      <c r="H18" t="s" s="64">
        <v>293</v>
      </c>
      <c r="I18" t="s" s="64">
        <v>278</v>
      </c>
      <c r="J18" s="58">
        <v>165</v>
      </c>
      <c r="K18" s="59"/>
    </row>
    <row r="19" ht="12.9" customHeight="1">
      <c r="A19" t="s" s="56">
        <v>271</v>
      </c>
      <c r="B19" t="s" s="63">
        <v>315</v>
      </c>
      <c r="C19" t="s" s="64">
        <v>273</v>
      </c>
      <c r="D19" t="s" s="64">
        <v>274</v>
      </c>
      <c r="E19" t="s" s="64">
        <v>275</v>
      </c>
      <c r="F19" t="s" s="64">
        <v>311</v>
      </c>
      <c r="G19" t="s" s="64">
        <v>316</v>
      </c>
      <c r="H19" t="s" s="64">
        <v>294</v>
      </c>
      <c r="I19" t="s" s="64">
        <v>278</v>
      </c>
      <c r="J19" s="58">
        <v>11895</v>
      </c>
      <c r="K19" s="59"/>
    </row>
    <row r="20" ht="12.9" customHeight="1">
      <c r="A20" t="s" s="56">
        <v>271</v>
      </c>
      <c r="B20" t="s" s="63">
        <v>315</v>
      </c>
      <c r="C20" t="s" s="64">
        <v>273</v>
      </c>
      <c r="D20" t="s" s="64">
        <v>274</v>
      </c>
      <c r="E20" t="s" s="64">
        <v>275</v>
      </c>
      <c r="F20" t="s" s="64">
        <v>311</v>
      </c>
      <c r="G20" t="s" s="64">
        <v>316</v>
      </c>
      <c r="H20" t="s" s="64">
        <v>295</v>
      </c>
      <c r="I20" t="s" s="64">
        <v>278</v>
      </c>
      <c r="J20" s="58">
        <v>55</v>
      </c>
      <c r="K20" s="59"/>
    </row>
    <row r="21" ht="12.9" customHeight="1">
      <c r="A21" t="s" s="56">
        <v>271</v>
      </c>
      <c r="B21" t="s" s="63">
        <v>315</v>
      </c>
      <c r="C21" t="s" s="64">
        <v>273</v>
      </c>
      <c r="D21" t="s" s="64">
        <v>274</v>
      </c>
      <c r="E21" t="s" s="64">
        <v>275</v>
      </c>
      <c r="F21" t="s" s="64">
        <v>311</v>
      </c>
      <c r="G21" t="s" s="64">
        <v>316</v>
      </c>
      <c r="H21" t="s" s="64">
        <v>296</v>
      </c>
      <c r="I21" t="s" s="64">
        <v>278</v>
      </c>
      <c r="J21" s="58">
        <v>6640</v>
      </c>
      <c r="K21" s="59"/>
    </row>
    <row r="22" ht="12.9" customHeight="1">
      <c r="A22" t="s" s="56">
        <v>271</v>
      </c>
      <c r="B22" t="s" s="63">
        <v>315</v>
      </c>
      <c r="C22" t="s" s="64">
        <v>273</v>
      </c>
      <c r="D22" t="s" s="64">
        <v>274</v>
      </c>
      <c r="E22" t="s" s="64">
        <v>275</v>
      </c>
      <c r="F22" t="s" s="64">
        <v>311</v>
      </c>
      <c r="G22" t="s" s="64">
        <v>316</v>
      </c>
      <c r="H22" t="s" s="64">
        <v>297</v>
      </c>
      <c r="I22" t="s" s="64">
        <v>278</v>
      </c>
      <c r="J22" s="58">
        <v>305</v>
      </c>
      <c r="K22" s="59"/>
    </row>
    <row r="23" ht="12.9" customHeight="1">
      <c r="A23" t="s" s="56">
        <v>271</v>
      </c>
      <c r="B23" t="s" s="63">
        <v>315</v>
      </c>
      <c r="C23" t="s" s="64">
        <v>273</v>
      </c>
      <c r="D23" t="s" s="64">
        <v>274</v>
      </c>
      <c r="E23" t="s" s="64">
        <v>275</v>
      </c>
      <c r="F23" t="s" s="64">
        <v>311</v>
      </c>
      <c r="G23" t="s" s="64">
        <v>316</v>
      </c>
      <c r="H23" t="s" s="64">
        <v>298</v>
      </c>
      <c r="I23" t="s" s="64">
        <v>278</v>
      </c>
      <c r="J23" s="58">
        <v>3255</v>
      </c>
      <c r="K23" s="59"/>
    </row>
    <row r="24" ht="12.9" customHeight="1">
      <c r="A24" t="s" s="56">
        <v>271</v>
      </c>
      <c r="B24" t="s" s="63">
        <v>315</v>
      </c>
      <c r="C24" t="s" s="64">
        <v>273</v>
      </c>
      <c r="D24" t="s" s="64">
        <v>274</v>
      </c>
      <c r="E24" t="s" s="64">
        <v>275</v>
      </c>
      <c r="F24" t="s" s="64">
        <v>311</v>
      </c>
      <c r="G24" t="s" s="64">
        <v>316</v>
      </c>
      <c r="H24" t="s" s="64">
        <v>299</v>
      </c>
      <c r="I24" t="s" s="64">
        <v>278</v>
      </c>
      <c r="J24" s="58">
        <v>115</v>
      </c>
      <c r="K24" s="59"/>
    </row>
    <row r="25" ht="12.9" customHeight="1">
      <c r="A25" t="s" s="56">
        <v>271</v>
      </c>
      <c r="B25" t="s" s="63">
        <v>315</v>
      </c>
      <c r="C25" t="s" s="64">
        <v>273</v>
      </c>
      <c r="D25" t="s" s="64">
        <v>274</v>
      </c>
      <c r="E25" t="s" s="64">
        <v>275</v>
      </c>
      <c r="F25" t="s" s="64">
        <v>311</v>
      </c>
      <c r="G25" t="s" s="64">
        <v>316</v>
      </c>
      <c r="H25" t="s" s="64">
        <v>300</v>
      </c>
      <c r="I25" t="s" s="64">
        <v>278</v>
      </c>
      <c r="J25" s="58">
        <v>9215</v>
      </c>
      <c r="K25" s="59"/>
    </row>
    <row r="26" ht="12.9" customHeight="1">
      <c r="A26" t="s" s="56">
        <v>271</v>
      </c>
      <c r="B26" t="s" s="63">
        <v>315</v>
      </c>
      <c r="C26" t="s" s="64">
        <v>273</v>
      </c>
      <c r="D26" t="s" s="64">
        <v>274</v>
      </c>
      <c r="E26" t="s" s="64">
        <v>275</v>
      </c>
      <c r="F26" t="s" s="64">
        <v>311</v>
      </c>
      <c r="G26" t="s" s="64">
        <v>316</v>
      </c>
      <c r="H26" t="s" s="64">
        <v>301</v>
      </c>
      <c r="I26" t="s" s="64">
        <v>278</v>
      </c>
      <c r="J26" s="58">
        <v>4480</v>
      </c>
      <c r="K26" s="59"/>
    </row>
    <row r="27" ht="12.9" customHeight="1">
      <c r="A27" t="s" s="56">
        <v>271</v>
      </c>
      <c r="B27" t="s" s="63">
        <v>315</v>
      </c>
      <c r="C27" t="s" s="64">
        <v>273</v>
      </c>
      <c r="D27" t="s" s="64">
        <v>274</v>
      </c>
      <c r="E27" t="s" s="64">
        <v>275</v>
      </c>
      <c r="F27" t="s" s="64">
        <v>311</v>
      </c>
      <c r="G27" t="s" s="64">
        <v>316</v>
      </c>
      <c r="H27" t="s" s="64">
        <v>302</v>
      </c>
      <c r="I27" t="s" s="64">
        <v>278</v>
      </c>
      <c r="J27" s="58">
        <v>91995</v>
      </c>
      <c r="K27" s="59"/>
    </row>
    <row r="28" ht="12.9" customHeight="1">
      <c r="A28" t="s" s="56">
        <v>271</v>
      </c>
      <c r="B28" t="s" s="63">
        <v>315</v>
      </c>
      <c r="C28" t="s" s="64">
        <v>273</v>
      </c>
      <c r="D28" t="s" s="64">
        <v>274</v>
      </c>
      <c r="E28" t="s" s="64">
        <v>275</v>
      </c>
      <c r="F28" t="s" s="64">
        <v>311</v>
      </c>
      <c r="G28" t="s" s="64">
        <v>316</v>
      </c>
      <c r="H28" t="s" s="64">
        <v>303</v>
      </c>
      <c r="I28" t="s" s="64">
        <v>278</v>
      </c>
      <c r="J28" s="58">
        <v>2775</v>
      </c>
      <c r="K28" s="59"/>
    </row>
    <row r="29" ht="12.9" customHeight="1">
      <c r="A29" t="s" s="56">
        <v>271</v>
      </c>
      <c r="B29" t="s" s="63">
        <v>315</v>
      </c>
      <c r="C29" t="s" s="64">
        <v>273</v>
      </c>
      <c r="D29" t="s" s="64">
        <v>274</v>
      </c>
      <c r="E29" t="s" s="64">
        <v>275</v>
      </c>
      <c r="F29" t="s" s="64">
        <v>311</v>
      </c>
      <c r="G29" t="s" s="64">
        <v>316</v>
      </c>
      <c r="H29" t="s" s="64">
        <v>304</v>
      </c>
      <c r="I29" t="s" s="64">
        <v>278</v>
      </c>
      <c r="J29" s="58">
        <v>7685</v>
      </c>
      <c r="K29" s="59"/>
    </row>
    <row r="30" ht="12.9" customHeight="1">
      <c r="A30" t="s" s="56">
        <v>271</v>
      </c>
      <c r="B30" t="s" s="63">
        <v>315</v>
      </c>
      <c r="C30" t="s" s="64">
        <v>273</v>
      </c>
      <c r="D30" t="s" s="64">
        <v>274</v>
      </c>
      <c r="E30" t="s" s="64">
        <v>275</v>
      </c>
      <c r="F30" t="s" s="64">
        <v>311</v>
      </c>
      <c r="G30" t="s" s="64">
        <v>316</v>
      </c>
      <c r="H30" t="s" s="64">
        <v>305</v>
      </c>
      <c r="I30" t="s" s="64">
        <v>278</v>
      </c>
      <c r="J30" s="58">
        <v>2940</v>
      </c>
      <c r="K30" s="59"/>
    </row>
    <row r="31" ht="12.9" customHeight="1">
      <c r="A31" t="s" s="56">
        <v>271</v>
      </c>
      <c r="B31" t="s" s="63">
        <v>315</v>
      </c>
      <c r="C31" t="s" s="64">
        <v>273</v>
      </c>
      <c r="D31" t="s" s="64">
        <v>274</v>
      </c>
      <c r="E31" t="s" s="64">
        <v>275</v>
      </c>
      <c r="F31" t="s" s="64">
        <v>311</v>
      </c>
      <c r="G31" t="s" s="64">
        <v>316</v>
      </c>
      <c r="H31" t="s" s="64">
        <v>306</v>
      </c>
      <c r="I31" t="s" s="64">
        <v>278</v>
      </c>
      <c r="J31" s="58">
        <v>665</v>
      </c>
      <c r="K31" s="59"/>
    </row>
    <row r="32" ht="12.9" customHeight="1">
      <c r="A32" t="s" s="56">
        <v>271</v>
      </c>
      <c r="B32" t="s" s="63">
        <v>315</v>
      </c>
      <c r="C32" t="s" s="64">
        <v>273</v>
      </c>
      <c r="D32" t="s" s="64">
        <v>274</v>
      </c>
      <c r="E32" t="s" s="64">
        <v>275</v>
      </c>
      <c r="F32" t="s" s="64">
        <v>311</v>
      </c>
      <c r="G32" t="s" s="64">
        <v>316</v>
      </c>
      <c r="H32" t="s" s="64">
        <v>307</v>
      </c>
      <c r="I32" t="s" s="64">
        <v>278</v>
      </c>
      <c r="J32" s="58">
        <v>8390</v>
      </c>
      <c r="K32" s="59"/>
    </row>
    <row r="33" ht="12.9" customHeight="1">
      <c r="A33" t="s" s="56">
        <v>271</v>
      </c>
      <c r="B33" t="s" s="63">
        <v>315</v>
      </c>
      <c r="C33" t="s" s="64">
        <v>273</v>
      </c>
      <c r="D33" t="s" s="64">
        <v>274</v>
      </c>
      <c r="E33" t="s" s="64">
        <v>275</v>
      </c>
      <c r="F33" t="s" s="64">
        <v>311</v>
      </c>
      <c r="G33" t="s" s="64">
        <v>317</v>
      </c>
      <c r="H33" t="s" s="64">
        <v>277</v>
      </c>
      <c r="I33" t="s" s="64">
        <v>278</v>
      </c>
      <c r="J33" s="58">
        <v>17885</v>
      </c>
      <c r="K33" s="59"/>
    </row>
    <row r="34" ht="12.9" customHeight="1">
      <c r="A34" t="s" s="56">
        <v>271</v>
      </c>
      <c r="B34" t="s" s="63">
        <v>315</v>
      </c>
      <c r="C34" t="s" s="64">
        <v>273</v>
      </c>
      <c r="D34" t="s" s="64">
        <v>274</v>
      </c>
      <c r="E34" t="s" s="64">
        <v>275</v>
      </c>
      <c r="F34" t="s" s="64">
        <v>311</v>
      </c>
      <c r="G34" t="s" s="64">
        <v>317</v>
      </c>
      <c r="H34" t="s" s="64">
        <v>279</v>
      </c>
      <c r="I34" t="s" s="64">
        <v>278</v>
      </c>
      <c r="J34" s="58">
        <v>17995</v>
      </c>
      <c r="K34" s="59"/>
    </row>
    <row r="35" ht="12.9" customHeight="1">
      <c r="A35" t="s" s="56">
        <v>271</v>
      </c>
      <c r="B35" t="s" s="63">
        <v>315</v>
      </c>
      <c r="C35" t="s" s="64">
        <v>273</v>
      </c>
      <c r="D35" t="s" s="64">
        <v>274</v>
      </c>
      <c r="E35" t="s" s="64">
        <v>275</v>
      </c>
      <c r="F35" t="s" s="64">
        <v>311</v>
      </c>
      <c r="G35" t="s" s="64">
        <v>317</v>
      </c>
      <c r="H35" t="s" s="64">
        <v>280</v>
      </c>
      <c r="I35" t="s" s="64">
        <v>278</v>
      </c>
      <c r="J35" s="58">
        <v>45915</v>
      </c>
      <c r="K35" s="59"/>
    </row>
    <row r="36" ht="12.9" customHeight="1">
      <c r="A36" t="s" s="56">
        <v>271</v>
      </c>
      <c r="B36" t="s" s="63">
        <v>315</v>
      </c>
      <c r="C36" t="s" s="64">
        <v>273</v>
      </c>
      <c r="D36" t="s" s="64">
        <v>274</v>
      </c>
      <c r="E36" t="s" s="64">
        <v>275</v>
      </c>
      <c r="F36" t="s" s="64">
        <v>311</v>
      </c>
      <c r="G36" t="s" s="64">
        <v>317</v>
      </c>
      <c r="H36" t="s" s="64">
        <v>281</v>
      </c>
      <c r="I36" t="s" s="64">
        <v>278</v>
      </c>
      <c r="J36" s="58">
        <v>14850</v>
      </c>
      <c r="K36" s="59"/>
    </row>
    <row r="37" ht="12.9" customHeight="1">
      <c r="A37" t="s" s="56">
        <v>271</v>
      </c>
      <c r="B37" t="s" s="63">
        <v>315</v>
      </c>
      <c r="C37" t="s" s="64">
        <v>273</v>
      </c>
      <c r="D37" t="s" s="64">
        <v>274</v>
      </c>
      <c r="E37" t="s" s="64">
        <v>275</v>
      </c>
      <c r="F37" t="s" s="64">
        <v>311</v>
      </c>
      <c r="G37" t="s" s="64">
        <v>317</v>
      </c>
      <c r="H37" t="s" s="64">
        <v>282</v>
      </c>
      <c r="I37" t="s" s="64">
        <v>278</v>
      </c>
      <c r="J37" s="58">
        <v>3870</v>
      </c>
      <c r="K37" s="59"/>
    </row>
    <row r="38" ht="12.9" customHeight="1">
      <c r="A38" t="s" s="56">
        <v>271</v>
      </c>
      <c r="B38" t="s" s="63">
        <v>315</v>
      </c>
      <c r="C38" t="s" s="64">
        <v>273</v>
      </c>
      <c r="D38" t="s" s="64">
        <v>274</v>
      </c>
      <c r="E38" t="s" s="64">
        <v>275</v>
      </c>
      <c r="F38" t="s" s="64">
        <v>311</v>
      </c>
      <c r="G38" t="s" s="64">
        <v>317</v>
      </c>
      <c r="H38" t="s" s="64">
        <v>283</v>
      </c>
      <c r="I38" t="s" s="64">
        <v>278</v>
      </c>
      <c r="J38" s="58">
        <v>68120</v>
      </c>
      <c r="K38" s="59"/>
    </row>
    <row r="39" ht="12.9" customHeight="1">
      <c r="A39" t="s" s="56">
        <v>271</v>
      </c>
      <c r="B39" t="s" s="63">
        <v>315</v>
      </c>
      <c r="C39" t="s" s="64">
        <v>273</v>
      </c>
      <c r="D39" t="s" s="64">
        <v>274</v>
      </c>
      <c r="E39" t="s" s="64">
        <v>275</v>
      </c>
      <c r="F39" t="s" s="64">
        <v>311</v>
      </c>
      <c r="G39" t="s" s="64">
        <v>317</v>
      </c>
      <c r="H39" t="s" s="64">
        <v>284</v>
      </c>
      <c r="I39" t="s" s="64">
        <v>278</v>
      </c>
      <c r="J39" s="58">
        <v>279680</v>
      </c>
      <c r="K39" s="59"/>
    </row>
    <row r="40" ht="12.9" customHeight="1">
      <c r="A40" t="s" s="56">
        <v>271</v>
      </c>
      <c r="B40" t="s" s="63">
        <v>315</v>
      </c>
      <c r="C40" t="s" s="64">
        <v>273</v>
      </c>
      <c r="D40" t="s" s="64">
        <v>274</v>
      </c>
      <c r="E40" t="s" s="64">
        <v>275</v>
      </c>
      <c r="F40" t="s" s="64">
        <v>311</v>
      </c>
      <c r="G40" t="s" s="64">
        <v>317</v>
      </c>
      <c r="H40" t="s" s="64">
        <v>285</v>
      </c>
      <c r="I40" t="s" s="64">
        <v>278</v>
      </c>
      <c r="J40" s="58">
        <v>9245</v>
      </c>
      <c r="K40" s="59"/>
    </row>
    <row r="41" ht="12.9" customHeight="1">
      <c r="A41" t="s" s="56">
        <v>271</v>
      </c>
      <c r="B41" t="s" s="63">
        <v>315</v>
      </c>
      <c r="C41" t="s" s="64">
        <v>273</v>
      </c>
      <c r="D41" t="s" s="64">
        <v>274</v>
      </c>
      <c r="E41" t="s" s="64">
        <v>275</v>
      </c>
      <c r="F41" t="s" s="64">
        <v>311</v>
      </c>
      <c r="G41" t="s" s="64">
        <v>317</v>
      </c>
      <c r="H41" t="s" s="64">
        <v>286</v>
      </c>
      <c r="I41" t="s" s="64">
        <v>278</v>
      </c>
      <c r="J41" s="58">
        <v>8400</v>
      </c>
      <c r="K41" s="59"/>
    </row>
    <row r="42" ht="12.9" customHeight="1">
      <c r="A42" t="s" s="56">
        <v>271</v>
      </c>
      <c r="B42" t="s" s="63">
        <v>315</v>
      </c>
      <c r="C42" t="s" s="64">
        <v>273</v>
      </c>
      <c r="D42" t="s" s="64">
        <v>274</v>
      </c>
      <c r="E42" t="s" s="64">
        <v>275</v>
      </c>
      <c r="F42" t="s" s="64">
        <v>311</v>
      </c>
      <c r="G42" t="s" s="64">
        <v>317</v>
      </c>
      <c r="H42" t="s" s="64">
        <v>287</v>
      </c>
      <c r="I42" t="s" s="64">
        <v>278</v>
      </c>
      <c r="J42" s="58">
        <v>5725</v>
      </c>
      <c r="K42" s="59"/>
    </row>
    <row r="43" ht="12.9" customHeight="1">
      <c r="A43" t="s" s="56">
        <v>271</v>
      </c>
      <c r="B43" t="s" s="63">
        <v>315</v>
      </c>
      <c r="C43" t="s" s="64">
        <v>273</v>
      </c>
      <c r="D43" t="s" s="64">
        <v>274</v>
      </c>
      <c r="E43" t="s" s="64">
        <v>275</v>
      </c>
      <c r="F43" t="s" s="64">
        <v>311</v>
      </c>
      <c r="G43" t="s" s="64">
        <v>317</v>
      </c>
      <c r="H43" t="s" s="64">
        <v>288</v>
      </c>
      <c r="I43" t="s" s="64">
        <v>278</v>
      </c>
      <c r="J43" s="58">
        <v>48225</v>
      </c>
      <c r="K43" s="59"/>
    </row>
    <row r="44" ht="12.9" customHeight="1">
      <c r="A44" t="s" s="56">
        <v>271</v>
      </c>
      <c r="B44" t="s" s="63">
        <v>315</v>
      </c>
      <c r="C44" t="s" s="64">
        <v>273</v>
      </c>
      <c r="D44" t="s" s="64">
        <v>274</v>
      </c>
      <c r="E44" t="s" s="64">
        <v>275</v>
      </c>
      <c r="F44" t="s" s="64">
        <v>311</v>
      </c>
      <c r="G44" t="s" s="64">
        <v>317</v>
      </c>
      <c r="H44" t="s" s="64">
        <v>289</v>
      </c>
      <c r="I44" t="s" s="64">
        <v>278</v>
      </c>
      <c r="J44" s="58">
        <v>13440</v>
      </c>
      <c r="K44" s="59"/>
    </row>
    <row r="45" ht="12.9" customHeight="1">
      <c r="A45" t="s" s="56">
        <v>271</v>
      </c>
      <c r="B45" t="s" s="63">
        <v>315</v>
      </c>
      <c r="C45" t="s" s="64">
        <v>273</v>
      </c>
      <c r="D45" t="s" s="64">
        <v>274</v>
      </c>
      <c r="E45" t="s" s="64">
        <v>275</v>
      </c>
      <c r="F45" t="s" s="64">
        <v>311</v>
      </c>
      <c r="G45" t="s" s="64">
        <v>317</v>
      </c>
      <c r="H45" t="s" s="64">
        <v>290</v>
      </c>
      <c r="I45" t="s" s="64">
        <v>278</v>
      </c>
      <c r="J45" s="58">
        <v>0</v>
      </c>
      <c r="K45" s="59"/>
    </row>
    <row r="46" ht="12.9" customHeight="1">
      <c r="A46" t="s" s="56">
        <v>271</v>
      </c>
      <c r="B46" t="s" s="63">
        <v>315</v>
      </c>
      <c r="C46" t="s" s="64">
        <v>273</v>
      </c>
      <c r="D46" t="s" s="64">
        <v>274</v>
      </c>
      <c r="E46" t="s" s="64">
        <v>275</v>
      </c>
      <c r="F46" t="s" s="64">
        <v>311</v>
      </c>
      <c r="G46" t="s" s="64">
        <v>317</v>
      </c>
      <c r="H46" t="s" s="64">
        <v>291</v>
      </c>
      <c r="I46" t="s" s="64">
        <v>278</v>
      </c>
      <c r="J46" s="58">
        <v>5695</v>
      </c>
      <c r="K46" s="59"/>
    </row>
    <row r="47" ht="12.9" customHeight="1">
      <c r="A47" t="s" s="56">
        <v>271</v>
      </c>
      <c r="B47" t="s" s="63">
        <v>315</v>
      </c>
      <c r="C47" t="s" s="64">
        <v>273</v>
      </c>
      <c r="D47" t="s" s="64">
        <v>274</v>
      </c>
      <c r="E47" t="s" s="64">
        <v>275</v>
      </c>
      <c r="F47" t="s" s="64">
        <v>311</v>
      </c>
      <c r="G47" t="s" s="64">
        <v>317</v>
      </c>
      <c r="H47" t="s" s="64">
        <v>292</v>
      </c>
      <c r="I47" t="s" s="64">
        <v>278</v>
      </c>
      <c r="J47" s="58">
        <v>22740</v>
      </c>
      <c r="K47" s="59"/>
    </row>
    <row r="48" ht="12.9" customHeight="1">
      <c r="A48" t="s" s="56">
        <v>271</v>
      </c>
      <c r="B48" t="s" s="63">
        <v>315</v>
      </c>
      <c r="C48" t="s" s="64">
        <v>273</v>
      </c>
      <c r="D48" t="s" s="64">
        <v>274</v>
      </c>
      <c r="E48" t="s" s="64">
        <v>275</v>
      </c>
      <c r="F48" t="s" s="64">
        <v>311</v>
      </c>
      <c r="G48" t="s" s="64">
        <v>317</v>
      </c>
      <c r="H48" t="s" s="64">
        <v>293</v>
      </c>
      <c r="I48" t="s" s="64">
        <v>278</v>
      </c>
      <c r="J48" s="58">
        <v>600</v>
      </c>
      <c r="K48" s="59"/>
    </row>
    <row r="49" ht="12.9" customHeight="1">
      <c r="A49" t="s" s="56">
        <v>271</v>
      </c>
      <c r="B49" t="s" s="63">
        <v>315</v>
      </c>
      <c r="C49" t="s" s="64">
        <v>273</v>
      </c>
      <c r="D49" t="s" s="64">
        <v>274</v>
      </c>
      <c r="E49" t="s" s="64">
        <v>275</v>
      </c>
      <c r="F49" t="s" s="64">
        <v>311</v>
      </c>
      <c r="G49" t="s" s="64">
        <v>317</v>
      </c>
      <c r="H49" t="s" s="64">
        <v>294</v>
      </c>
      <c r="I49" t="s" s="64">
        <v>278</v>
      </c>
      <c r="J49" s="58">
        <v>42480</v>
      </c>
      <c r="K49" s="59"/>
    </row>
    <row r="50" ht="12.9" customHeight="1">
      <c r="A50" t="s" s="56">
        <v>271</v>
      </c>
      <c r="B50" t="s" s="63">
        <v>315</v>
      </c>
      <c r="C50" t="s" s="64">
        <v>273</v>
      </c>
      <c r="D50" t="s" s="64">
        <v>274</v>
      </c>
      <c r="E50" t="s" s="64">
        <v>275</v>
      </c>
      <c r="F50" t="s" s="64">
        <v>311</v>
      </c>
      <c r="G50" t="s" s="64">
        <v>317</v>
      </c>
      <c r="H50" t="s" s="64">
        <v>295</v>
      </c>
      <c r="I50" t="s" s="64">
        <v>278</v>
      </c>
      <c r="J50" s="58">
        <v>100</v>
      </c>
      <c r="K50" s="59"/>
    </row>
    <row r="51" ht="12.9" customHeight="1">
      <c r="A51" t="s" s="56">
        <v>271</v>
      </c>
      <c r="B51" t="s" s="63">
        <v>315</v>
      </c>
      <c r="C51" t="s" s="64">
        <v>273</v>
      </c>
      <c r="D51" t="s" s="64">
        <v>274</v>
      </c>
      <c r="E51" t="s" s="64">
        <v>275</v>
      </c>
      <c r="F51" t="s" s="64">
        <v>311</v>
      </c>
      <c r="G51" t="s" s="64">
        <v>317</v>
      </c>
      <c r="H51" t="s" s="64">
        <v>296</v>
      </c>
      <c r="I51" t="s" s="64">
        <v>278</v>
      </c>
      <c r="J51" s="58">
        <v>18710</v>
      </c>
      <c r="K51" s="59"/>
    </row>
    <row r="52" ht="12.9" customHeight="1">
      <c r="A52" t="s" s="56">
        <v>271</v>
      </c>
      <c r="B52" t="s" s="63">
        <v>315</v>
      </c>
      <c r="C52" t="s" s="64">
        <v>273</v>
      </c>
      <c r="D52" t="s" s="64">
        <v>274</v>
      </c>
      <c r="E52" t="s" s="64">
        <v>275</v>
      </c>
      <c r="F52" t="s" s="64">
        <v>311</v>
      </c>
      <c r="G52" t="s" s="64">
        <v>317</v>
      </c>
      <c r="H52" t="s" s="64">
        <v>297</v>
      </c>
      <c r="I52" t="s" s="64">
        <v>278</v>
      </c>
      <c r="J52" s="58">
        <v>890</v>
      </c>
      <c r="K52" s="59"/>
    </row>
    <row r="53" ht="12.9" customHeight="1">
      <c r="A53" t="s" s="56">
        <v>271</v>
      </c>
      <c r="B53" t="s" s="63">
        <v>315</v>
      </c>
      <c r="C53" t="s" s="64">
        <v>273</v>
      </c>
      <c r="D53" t="s" s="64">
        <v>274</v>
      </c>
      <c r="E53" t="s" s="64">
        <v>275</v>
      </c>
      <c r="F53" t="s" s="64">
        <v>311</v>
      </c>
      <c r="G53" t="s" s="64">
        <v>317</v>
      </c>
      <c r="H53" t="s" s="64">
        <v>298</v>
      </c>
      <c r="I53" t="s" s="64">
        <v>278</v>
      </c>
      <c r="J53" s="58">
        <v>8680</v>
      </c>
      <c r="K53" s="59"/>
    </row>
    <row r="54" ht="12.9" customHeight="1">
      <c r="A54" t="s" s="56">
        <v>271</v>
      </c>
      <c r="B54" t="s" s="63">
        <v>315</v>
      </c>
      <c r="C54" t="s" s="64">
        <v>273</v>
      </c>
      <c r="D54" t="s" s="64">
        <v>274</v>
      </c>
      <c r="E54" t="s" s="64">
        <v>275</v>
      </c>
      <c r="F54" t="s" s="64">
        <v>311</v>
      </c>
      <c r="G54" t="s" s="64">
        <v>317</v>
      </c>
      <c r="H54" t="s" s="64">
        <v>299</v>
      </c>
      <c r="I54" t="s" s="64">
        <v>278</v>
      </c>
      <c r="J54" s="58">
        <v>415</v>
      </c>
      <c r="K54" s="59"/>
    </row>
    <row r="55" ht="12.9" customHeight="1">
      <c r="A55" t="s" s="56">
        <v>271</v>
      </c>
      <c r="B55" t="s" s="63">
        <v>315</v>
      </c>
      <c r="C55" t="s" s="64">
        <v>273</v>
      </c>
      <c r="D55" t="s" s="64">
        <v>274</v>
      </c>
      <c r="E55" t="s" s="64">
        <v>275</v>
      </c>
      <c r="F55" t="s" s="64">
        <v>311</v>
      </c>
      <c r="G55" t="s" s="64">
        <v>317</v>
      </c>
      <c r="H55" t="s" s="64">
        <v>300</v>
      </c>
      <c r="I55" t="s" s="64">
        <v>278</v>
      </c>
      <c r="J55" s="58">
        <v>27865</v>
      </c>
      <c r="K55" s="59"/>
    </row>
    <row r="56" ht="12.9" customHeight="1">
      <c r="A56" t="s" s="56">
        <v>271</v>
      </c>
      <c r="B56" t="s" s="63">
        <v>315</v>
      </c>
      <c r="C56" t="s" s="64">
        <v>273</v>
      </c>
      <c r="D56" t="s" s="64">
        <v>274</v>
      </c>
      <c r="E56" t="s" s="64">
        <v>275</v>
      </c>
      <c r="F56" t="s" s="64">
        <v>311</v>
      </c>
      <c r="G56" t="s" s="64">
        <v>317</v>
      </c>
      <c r="H56" t="s" s="64">
        <v>301</v>
      </c>
      <c r="I56" t="s" s="64">
        <v>278</v>
      </c>
      <c r="J56" s="58">
        <v>14250</v>
      </c>
      <c r="K56" s="59"/>
    </row>
    <row r="57" ht="12.9" customHeight="1">
      <c r="A57" t="s" s="56">
        <v>271</v>
      </c>
      <c r="B57" t="s" s="63">
        <v>315</v>
      </c>
      <c r="C57" t="s" s="64">
        <v>273</v>
      </c>
      <c r="D57" t="s" s="64">
        <v>274</v>
      </c>
      <c r="E57" t="s" s="64">
        <v>275</v>
      </c>
      <c r="F57" t="s" s="64">
        <v>311</v>
      </c>
      <c r="G57" t="s" s="64">
        <v>317</v>
      </c>
      <c r="H57" t="s" s="64">
        <v>302</v>
      </c>
      <c r="I57" t="s" s="64">
        <v>278</v>
      </c>
      <c r="J57" s="58">
        <v>327340</v>
      </c>
      <c r="K57" s="59"/>
    </row>
    <row r="58" ht="12.9" customHeight="1">
      <c r="A58" t="s" s="56">
        <v>271</v>
      </c>
      <c r="B58" t="s" s="63">
        <v>315</v>
      </c>
      <c r="C58" t="s" s="64">
        <v>273</v>
      </c>
      <c r="D58" t="s" s="64">
        <v>274</v>
      </c>
      <c r="E58" t="s" s="64">
        <v>275</v>
      </c>
      <c r="F58" t="s" s="64">
        <v>311</v>
      </c>
      <c r="G58" t="s" s="64">
        <v>317</v>
      </c>
      <c r="H58" t="s" s="64">
        <v>303</v>
      </c>
      <c r="I58" t="s" s="64">
        <v>278</v>
      </c>
      <c r="J58" s="58">
        <v>12515</v>
      </c>
      <c r="K58" s="59"/>
    </row>
    <row r="59" ht="12.9" customHeight="1">
      <c r="A59" t="s" s="56">
        <v>271</v>
      </c>
      <c r="B59" t="s" s="63">
        <v>315</v>
      </c>
      <c r="C59" t="s" s="64">
        <v>273</v>
      </c>
      <c r="D59" t="s" s="64">
        <v>274</v>
      </c>
      <c r="E59" t="s" s="64">
        <v>275</v>
      </c>
      <c r="F59" t="s" s="64">
        <v>311</v>
      </c>
      <c r="G59" t="s" s="64">
        <v>317</v>
      </c>
      <c r="H59" t="s" s="64">
        <v>304</v>
      </c>
      <c r="I59" t="s" s="64">
        <v>278</v>
      </c>
      <c r="J59" s="58">
        <v>37855</v>
      </c>
      <c r="K59" s="59"/>
    </row>
    <row r="60" ht="12.9" customHeight="1">
      <c r="A60" t="s" s="56">
        <v>271</v>
      </c>
      <c r="B60" t="s" s="63">
        <v>315</v>
      </c>
      <c r="C60" t="s" s="64">
        <v>273</v>
      </c>
      <c r="D60" t="s" s="64">
        <v>274</v>
      </c>
      <c r="E60" t="s" s="64">
        <v>275</v>
      </c>
      <c r="F60" t="s" s="64">
        <v>311</v>
      </c>
      <c r="G60" t="s" s="64">
        <v>317</v>
      </c>
      <c r="H60" t="s" s="64">
        <v>305</v>
      </c>
      <c r="I60" t="s" s="64">
        <v>278</v>
      </c>
      <c r="J60" s="58">
        <v>8445</v>
      </c>
      <c r="K60" s="59"/>
    </row>
    <row r="61" ht="12.9" customHeight="1">
      <c r="A61" t="s" s="56">
        <v>271</v>
      </c>
      <c r="B61" t="s" s="63">
        <v>315</v>
      </c>
      <c r="C61" t="s" s="64">
        <v>273</v>
      </c>
      <c r="D61" t="s" s="64">
        <v>274</v>
      </c>
      <c r="E61" t="s" s="64">
        <v>275</v>
      </c>
      <c r="F61" t="s" s="64">
        <v>311</v>
      </c>
      <c r="G61" t="s" s="64">
        <v>317</v>
      </c>
      <c r="H61" t="s" s="64">
        <v>306</v>
      </c>
      <c r="I61" t="s" s="64">
        <v>278</v>
      </c>
      <c r="J61" s="58">
        <v>2020</v>
      </c>
      <c r="K61" s="59"/>
    </row>
    <row r="62" ht="12.9" customHeight="1">
      <c r="A62" t="s" s="56">
        <v>271</v>
      </c>
      <c r="B62" t="s" s="63">
        <v>315</v>
      </c>
      <c r="C62" t="s" s="64">
        <v>273</v>
      </c>
      <c r="D62" t="s" s="64">
        <v>274</v>
      </c>
      <c r="E62" t="s" s="64">
        <v>275</v>
      </c>
      <c r="F62" t="s" s="64">
        <v>311</v>
      </c>
      <c r="G62" t="s" s="64">
        <v>317</v>
      </c>
      <c r="H62" t="s" s="64">
        <v>307</v>
      </c>
      <c r="I62" t="s" s="64">
        <v>278</v>
      </c>
      <c r="J62" s="58">
        <v>25610</v>
      </c>
      <c r="K62" s="59"/>
    </row>
    <row r="63" ht="12.9" customHeight="1">
      <c r="A63" s="60"/>
      <c r="B63" s="67"/>
      <c r="C63" s="59"/>
      <c r="D63" s="59"/>
      <c r="E63" s="59"/>
      <c r="F63" s="59"/>
      <c r="G63" s="59"/>
      <c r="H63" s="59"/>
      <c r="I63" s="59"/>
      <c r="J63" s="58">
        <f>SUM(J3:J62)</f>
        <v>1423480</v>
      </c>
      <c r="K63" s="59"/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7"/>
  <sheetViews>
    <sheetView workbookViewId="0" showGridLines="0" defaultGridColor="1"/>
  </sheetViews>
  <sheetFormatPr defaultColWidth="16.3333" defaultRowHeight="15.4" customHeight="1" outlineLevelRow="0" outlineLevelCol="0"/>
  <cols>
    <col min="1" max="1" width="38.6719" style="218" customWidth="1"/>
    <col min="2" max="2" width="16.3516" style="218" customWidth="1"/>
    <col min="3" max="3" width="33.5" style="218" customWidth="1"/>
    <col min="4" max="4" width="33.1719" style="218" customWidth="1"/>
    <col min="5" max="5" width="16.3516" style="218" customWidth="1"/>
    <col min="6" max="16384" width="16.3516" style="218" customWidth="1"/>
  </cols>
  <sheetData>
    <row r="1" ht="15.55" customHeight="1">
      <c r="A1" t="s" s="119">
        <v>0</v>
      </c>
      <c r="B1" s="120"/>
      <c r="C1" s="120"/>
      <c r="D1" s="120"/>
      <c r="E1" s="121"/>
    </row>
    <row r="2" ht="13.1" customHeight="1">
      <c r="A2" s="27"/>
      <c r="B2" t="s" s="178">
        <v>318</v>
      </c>
      <c r="C2" t="s" s="178">
        <v>67</v>
      </c>
      <c r="D2" t="s" s="178">
        <v>319</v>
      </c>
      <c r="E2" s="27"/>
    </row>
    <row r="3" ht="13.1" customHeight="1">
      <c r="A3" t="s" s="200">
        <v>320</v>
      </c>
      <c r="B3" s="201">
        <f>'pesimistic prognosis, IDSS'!F213</f>
        <v>10462028</v>
      </c>
      <c r="C3" t="s" s="212">
        <v>11</v>
      </c>
      <c r="D3" s="31"/>
      <c r="E3" s="31"/>
    </row>
    <row r="4" ht="12.9" customHeight="1">
      <c r="A4" t="s" s="142">
        <v>321</v>
      </c>
      <c r="B4" s="144">
        <f>#REF!</f>
      </c>
      <c r="C4" t="s" s="42">
        <v>322</v>
      </c>
      <c r="D4" s="35"/>
      <c r="E4" s="35"/>
    </row>
    <row r="5" ht="12.9" customHeight="1">
      <c r="A5" t="s" s="142">
        <v>323</v>
      </c>
      <c r="B5" s="144">
        <f>'Eurostat, TP males'!J63*0.9</f>
        <v>731034</v>
      </c>
      <c r="C5" t="s" s="42">
        <v>324</v>
      </c>
      <c r="D5" s="35"/>
      <c r="E5" s="35"/>
    </row>
    <row r="6" ht="30.2" customHeight="1">
      <c r="A6" t="s" s="142">
        <v>325</v>
      </c>
      <c r="B6" s="144">
        <f>'occupied population'!G34</f>
        <v>720764.703773112</v>
      </c>
      <c r="C6" t="s" s="219">
        <v>326</v>
      </c>
      <c r="D6" s="35"/>
      <c r="E6" s="35"/>
    </row>
    <row r="7" ht="12.9" customHeight="1">
      <c r="A7" t="s" s="142">
        <v>327</v>
      </c>
      <c r="B7" s="144">
        <v>100000</v>
      </c>
      <c r="C7" t="s" s="42">
        <v>328</v>
      </c>
      <c r="D7" t="s" s="42">
        <v>329</v>
      </c>
      <c r="E7" s="35"/>
    </row>
    <row r="8" ht="38.9" customHeight="1">
      <c r="A8" t="s" s="142">
        <v>330</v>
      </c>
      <c r="B8" s="144">
        <v>20000</v>
      </c>
      <c r="C8" t="s" s="42">
        <v>328</v>
      </c>
      <c r="D8" t="s" s="219">
        <v>331</v>
      </c>
      <c r="E8" s="35"/>
    </row>
    <row r="9" ht="12.9" customHeight="1">
      <c r="A9" t="s" s="142">
        <v>332</v>
      </c>
      <c r="B9" s="144">
        <f>'students'!B10</f>
        <v>431072.608695652</v>
      </c>
      <c r="C9" t="s" s="42">
        <v>333</v>
      </c>
      <c r="D9" s="35"/>
      <c r="E9" s="35"/>
    </row>
    <row r="10" ht="12.9" customHeight="1">
      <c r="A10" t="s" s="142">
        <v>334</v>
      </c>
      <c r="B10" s="144">
        <v>700000</v>
      </c>
      <c r="C10" t="s" s="42">
        <v>335</v>
      </c>
      <c r="D10" s="35"/>
      <c r="E10" s="35"/>
    </row>
    <row r="11" ht="12.9" customHeight="1">
      <c r="A11" t="s" s="142">
        <v>24</v>
      </c>
      <c r="B11" s="144">
        <f>300000*0.66</f>
        <v>198000</v>
      </c>
      <c r="C11" t="s" s="42">
        <v>336</v>
      </c>
      <c r="D11" t="s" s="42">
        <v>337</v>
      </c>
      <c r="E11" s="35"/>
    </row>
    <row r="12" ht="12.9" customHeight="1">
      <c r="A12" t="s" s="142">
        <v>20</v>
      </c>
      <c r="B12" s="144">
        <f>2700000*0.15</f>
        <v>405000</v>
      </c>
      <c r="C12" t="s" s="42">
        <v>338</v>
      </c>
      <c r="D12" t="s" s="42">
        <v>339</v>
      </c>
      <c r="E12" s="35"/>
    </row>
    <row r="13" ht="12.9" customHeight="1">
      <c r="A13" t="s" s="142">
        <v>340</v>
      </c>
      <c r="B13" s="144">
        <v>528000</v>
      </c>
      <c r="C13" t="s" s="42">
        <v>33</v>
      </c>
      <c r="D13" s="35"/>
      <c r="E13" s="35"/>
    </row>
    <row r="14" ht="12.9" customHeight="1">
      <c r="A14" t="s" s="142">
        <v>341</v>
      </c>
      <c r="B14" s="144">
        <v>300000</v>
      </c>
      <c r="C14" t="s" s="42">
        <v>342</v>
      </c>
      <c r="D14" s="35"/>
      <c r="E14" s="35"/>
    </row>
    <row r="15" ht="12.9" customHeight="1">
      <c r="A15" t="s" s="220">
        <v>343</v>
      </c>
      <c r="B15" s="221"/>
      <c r="C15" s="35"/>
      <c r="D15" s="35"/>
      <c r="E15" s="35"/>
    </row>
    <row r="16" ht="12.9" customHeight="1">
      <c r="A16" t="s" s="220">
        <v>344</v>
      </c>
      <c r="B16" s="221">
        <f>B3-B5-B6-B10-B13-B14-B11-B12-B9+B4</f>
      </c>
      <c r="C16" s="35"/>
      <c r="D16" s="35"/>
      <c r="E16" s="35"/>
    </row>
    <row r="17" ht="12.9" customHeight="1">
      <c r="A17" s="145"/>
      <c r="B17" s="144"/>
      <c r="C17" s="35"/>
      <c r="D17" s="35"/>
      <c r="E17" s="35"/>
    </row>
    <row r="18" ht="12.9" customHeight="1">
      <c r="A18" s="145"/>
      <c r="B18" s="144"/>
      <c r="C18" s="35"/>
      <c r="D18" s="35"/>
      <c r="E18" s="35"/>
    </row>
    <row r="19" ht="12.9" customHeight="1">
      <c r="A19" s="145"/>
      <c r="B19" s="144"/>
      <c r="C19" s="35"/>
      <c r="D19" s="35"/>
      <c r="E19" s="35"/>
    </row>
    <row r="20" ht="12.9" customHeight="1">
      <c r="A20" s="145"/>
      <c r="B20" s="144"/>
      <c r="C20" s="35"/>
      <c r="D20" s="35"/>
      <c r="E20" s="35"/>
    </row>
    <row r="21" ht="12.9" customHeight="1">
      <c r="A21" s="145"/>
      <c r="B21" s="144"/>
      <c r="C21" s="35"/>
      <c r="D21" s="35"/>
      <c r="E21" s="35"/>
    </row>
    <row r="22" ht="12.9" customHeight="1">
      <c r="A22" s="145"/>
      <c r="B22" s="144"/>
      <c r="C22" s="35"/>
      <c r="D22" s="35"/>
      <c r="E22" s="35"/>
    </row>
    <row r="23" ht="12.9" customHeight="1">
      <c r="A23" s="145"/>
      <c r="B23" s="144"/>
      <c r="C23" s="35"/>
      <c r="D23" s="35"/>
      <c r="E23" s="35"/>
    </row>
    <row r="24" ht="12.9" customHeight="1">
      <c r="A24" s="145"/>
      <c r="B24" s="144"/>
      <c r="C24" s="35"/>
      <c r="D24" s="35"/>
      <c r="E24" s="35"/>
    </row>
    <row r="25" ht="12.9" customHeight="1">
      <c r="A25" s="145"/>
      <c r="B25" s="144"/>
      <c r="C25" s="35"/>
      <c r="D25" s="35"/>
      <c r="E25" s="35"/>
    </row>
    <row r="26" ht="12.9" customHeight="1">
      <c r="A26" s="145"/>
      <c r="B26" s="144"/>
      <c r="C26" s="35"/>
      <c r="D26" s="35"/>
      <c r="E26" s="35"/>
    </row>
    <row r="27" ht="12.9" customHeight="1">
      <c r="A27" s="145"/>
      <c r="B27" s="144"/>
      <c r="C27" s="35"/>
      <c r="D27" s="35"/>
      <c r="E27" s="35"/>
    </row>
  </sheetData>
  <mergeCells count="1">
    <mergeCell ref="A1:E1"/>
  </mergeCells>
  <hyperlinks>
    <hyperlink ref="C3" r:id="rId1" location="" tooltip="" display="https://idss.org.ua/forecasts/nation_pop_proj"/>
    <hyperlink ref="C4" r:id="rId2" location="" tooltip="" display="https://dtm.iom.int/datasets/ukraine-area-baseline-assessment-raion-level-round-30"/>
    <hyperlink ref="C5" r:id="rId3" location="" tooltip="" display="https://ec.europa.eu/eurostat/databrowser/view/migr_asytpsm__custom_9123349/default/table?lang=en"/>
    <hyperlink ref="C6" r:id="rId4" location="" tooltip="" display="Розподіл постійного населення України за статтю та віком” https://www.ukrstat.gov.ua/druk/publicat/kat_u/2022/zb/06/roz_nas22.pdf&#10;Чисельність наявного населення (за оцінкою) по регіонах, районах, територіальних громадах та населених пунктах на 1 січня 2022 https://www.ukrstat.gov.ua/operativ/open_data/2022/225_2022.xlsx"/>
    <hyperlink ref="C7" r:id="rId5" location="" tooltip="" display="https://tass.ru/obschestvo/19454219"/>
    <hyperlink ref="C8" r:id="rId6" location="" tooltip="" display="https://tass.ru/obschestvo/19454219"/>
    <hyperlink ref="C10" r:id="rId7" location="" tooltip="" display="https://www.slovoidilo.ua/2023/12/06/infografika/bezpeka/zbrojni-syly-ukrayiny-chyselnist-hendernyj-rozpodil-ta-misce-svitovomu-rejtynhu"/>
    <hyperlink ref="C11" r:id="rId8" location="" tooltip="" display="https://www.msp.gov.ua/content/simya.html"/>
    <hyperlink ref="C12" r:id="rId9" location="" tooltip="" display="https://www.ukrinform.ua/rubric-society/3763345-v-ukraini-nalicuetsa-3-miljoni-ludej-z-invalidnistu-zolnovic.html"/>
    <hyperlink ref="C13" r:id="rId10" location="" tooltip="" display="https://forbes.ua/news/ponad-pivmilyona-v-uryadi-nazvali-kilkist-zabronovanikh-viyskovozobovyazanikh-pratsivnikiv-17032023-12460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E322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5.4" customHeight="1" outlineLevelRow="0" outlineLevelCol="0"/>
  <cols>
    <col min="1" max="83" width="16.3516" style="26" customWidth="1"/>
    <col min="84" max="16384" width="16.3516" style="26" customWidth="1"/>
  </cols>
  <sheetData>
    <row r="1" ht="13.1" customHeight="1">
      <c r="A1" s="27"/>
      <c r="B1" s="28">
        <v>2020</v>
      </c>
      <c r="C1" s="28">
        <v>2021</v>
      </c>
      <c r="D1" s="28">
        <v>2022</v>
      </c>
      <c r="E1" s="28">
        <v>2023</v>
      </c>
      <c r="F1" s="28">
        <v>2024</v>
      </c>
      <c r="G1" s="28">
        <v>2025</v>
      </c>
      <c r="H1" s="28">
        <v>2026</v>
      </c>
      <c r="I1" s="28">
        <v>2027</v>
      </c>
      <c r="J1" s="28">
        <v>2028</v>
      </c>
      <c r="K1" s="28">
        <v>2029</v>
      </c>
      <c r="L1" s="28">
        <v>2030</v>
      </c>
      <c r="M1" s="28">
        <v>2031</v>
      </c>
      <c r="N1" s="28">
        <v>2032</v>
      </c>
      <c r="O1" s="28">
        <v>2033</v>
      </c>
      <c r="P1" s="28">
        <v>2034</v>
      </c>
      <c r="Q1" s="28">
        <v>2035</v>
      </c>
      <c r="R1" s="28">
        <v>2036</v>
      </c>
      <c r="S1" s="28">
        <v>2037</v>
      </c>
      <c r="T1" s="28">
        <v>2038</v>
      </c>
      <c r="U1" s="28">
        <v>2039</v>
      </c>
      <c r="V1" s="28">
        <v>2040</v>
      </c>
      <c r="W1" s="28">
        <v>2041</v>
      </c>
      <c r="X1" s="28">
        <v>2042</v>
      </c>
      <c r="Y1" s="28">
        <v>2043</v>
      </c>
      <c r="Z1" s="28">
        <v>2044</v>
      </c>
      <c r="AA1" s="28">
        <v>2045</v>
      </c>
      <c r="AB1" s="28">
        <v>2046</v>
      </c>
      <c r="AC1" s="28">
        <v>2047</v>
      </c>
      <c r="AD1" s="28">
        <v>2048</v>
      </c>
      <c r="AE1" s="28">
        <v>2049</v>
      </c>
      <c r="AF1" s="28">
        <v>2050</v>
      </c>
      <c r="AG1" s="28">
        <v>2051</v>
      </c>
      <c r="AH1" s="28">
        <v>2052</v>
      </c>
      <c r="AI1" s="28">
        <v>2053</v>
      </c>
      <c r="AJ1" s="28">
        <v>2054</v>
      </c>
      <c r="AK1" s="28">
        <v>2055</v>
      </c>
      <c r="AL1" s="28">
        <v>2056</v>
      </c>
      <c r="AM1" s="28">
        <v>2057</v>
      </c>
      <c r="AN1" s="28">
        <v>2058</v>
      </c>
      <c r="AO1" s="28">
        <v>2059</v>
      </c>
      <c r="AP1" s="28">
        <v>2060</v>
      </c>
      <c r="AQ1" s="28">
        <v>2061</v>
      </c>
      <c r="AR1" s="28">
        <v>2062</v>
      </c>
      <c r="AS1" s="28">
        <v>2063</v>
      </c>
      <c r="AT1" s="28">
        <v>2064</v>
      </c>
      <c r="AU1" s="28">
        <v>2065</v>
      </c>
      <c r="AV1" s="28">
        <v>2066</v>
      </c>
      <c r="AW1" s="28">
        <v>2067</v>
      </c>
      <c r="AX1" s="28">
        <v>2068</v>
      </c>
      <c r="AY1" s="28">
        <v>2069</v>
      </c>
      <c r="AZ1" s="28">
        <v>2070</v>
      </c>
      <c r="BA1" s="28">
        <v>2071</v>
      </c>
      <c r="BB1" s="28">
        <v>2072</v>
      </c>
      <c r="BC1" s="28">
        <v>2073</v>
      </c>
      <c r="BD1" s="28">
        <v>2074</v>
      </c>
      <c r="BE1" s="28">
        <v>2075</v>
      </c>
      <c r="BF1" s="28">
        <v>2076</v>
      </c>
      <c r="BG1" s="28">
        <v>2077</v>
      </c>
      <c r="BH1" s="28">
        <v>2078</v>
      </c>
      <c r="BI1" s="28">
        <v>2079</v>
      </c>
      <c r="BJ1" s="28">
        <v>2080</v>
      </c>
      <c r="BK1" s="28">
        <v>2081</v>
      </c>
      <c r="BL1" s="28">
        <v>2082</v>
      </c>
      <c r="BM1" s="28">
        <v>2083</v>
      </c>
      <c r="BN1" s="28">
        <v>2084</v>
      </c>
      <c r="BO1" s="28">
        <v>2085</v>
      </c>
      <c r="BP1" s="28">
        <v>2086</v>
      </c>
      <c r="BQ1" s="28">
        <v>2087</v>
      </c>
      <c r="BR1" s="28">
        <v>2088</v>
      </c>
      <c r="BS1" s="28">
        <v>2089</v>
      </c>
      <c r="BT1" s="28">
        <v>2090</v>
      </c>
      <c r="BU1" s="28">
        <v>2091</v>
      </c>
      <c r="BV1" s="28">
        <v>2092</v>
      </c>
      <c r="BW1" s="28">
        <v>2093</v>
      </c>
      <c r="BX1" s="28">
        <v>2094</v>
      </c>
      <c r="BY1" s="28">
        <v>2095</v>
      </c>
      <c r="BZ1" s="28">
        <v>2096</v>
      </c>
      <c r="CA1" s="28">
        <v>2097</v>
      </c>
      <c r="CB1" s="28">
        <v>2098</v>
      </c>
      <c r="CC1" s="28">
        <v>2099</v>
      </c>
      <c r="CD1" s="28">
        <v>2100</v>
      </c>
      <c r="CE1" s="28">
        <v>2101</v>
      </c>
    </row>
    <row r="2" ht="13.2" customHeight="1">
      <c r="A2" t="s" s="29">
        <v>44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ht="13" customHeight="1">
      <c r="A3" s="32"/>
      <c r="B3" t="s" s="33">
        <v>45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</row>
    <row r="4" ht="12.9" customHeight="1">
      <c r="A4" s="36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</row>
    <row r="5" ht="13" customHeight="1">
      <c r="A5" t="s" s="37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</row>
    <row r="6" ht="13" customHeight="1">
      <c r="A6" t="s" s="32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</row>
    <row r="7" ht="13" customHeight="1">
      <c r="A7" t="s" s="38">
        <v>48</v>
      </c>
      <c r="B7" s="39">
        <v>38042.404</v>
      </c>
      <c r="C7" s="39">
        <v>37753.985</v>
      </c>
      <c r="D7" s="39">
        <v>37439.126</v>
      </c>
      <c r="E7" s="39">
        <v>37104.203</v>
      </c>
      <c r="F7" s="39">
        <v>36753.427</v>
      </c>
      <c r="G7" s="39">
        <v>36390.896</v>
      </c>
      <c r="H7" s="39">
        <v>36017.688</v>
      </c>
      <c r="I7" s="39">
        <v>35636.124</v>
      </c>
      <c r="J7" s="39">
        <v>35245.577</v>
      </c>
      <c r="K7" s="39">
        <v>34848.776</v>
      </c>
      <c r="L7" s="39">
        <v>34445.996</v>
      </c>
      <c r="M7" s="39">
        <v>34038.002</v>
      </c>
      <c r="N7" s="39">
        <v>33625.458</v>
      </c>
      <c r="O7" s="39">
        <v>33208.71</v>
      </c>
      <c r="P7" s="39">
        <v>32788.653</v>
      </c>
      <c r="Q7" s="39">
        <v>32365.418</v>
      </c>
      <c r="R7" s="39">
        <v>31939.353</v>
      </c>
      <c r="S7" s="39">
        <v>31509.374</v>
      </c>
      <c r="T7" s="39">
        <v>31075.859</v>
      </c>
      <c r="U7" s="39">
        <v>30638.953</v>
      </c>
      <c r="V7" s="39">
        <v>30198.481</v>
      </c>
      <c r="W7" s="39">
        <v>29754.49</v>
      </c>
      <c r="X7" s="39">
        <v>29307.132</v>
      </c>
      <c r="Y7" s="39">
        <v>28855.904</v>
      </c>
      <c r="Z7" s="39">
        <v>28401.045</v>
      </c>
      <c r="AA7" s="39">
        <v>27942.266</v>
      </c>
      <c r="AB7" s="39">
        <v>27479.501</v>
      </c>
      <c r="AC7" s="39">
        <v>27012.648</v>
      </c>
      <c r="AD7" s="39">
        <v>26541.635</v>
      </c>
      <c r="AE7" s="39">
        <v>26066.591</v>
      </c>
      <c r="AF7" s="39">
        <v>25587.608</v>
      </c>
      <c r="AG7" s="39">
        <v>25104.976</v>
      </c>
      <c r="AH7" s="39">
        <v>24620.196</v>
      </c>
      <c r="AI7" s="39">
        <v>24133.439</v>
      </c>
      <c r="AJ7" s="39">
        <v>23645.316</v>
      </c>
      <c r="AK7" s="39">
        <v>23156.198</v>
      </c>
      <c r="AL7" s="39">
        <v>22666.107</v>
      </c>
      <c r="AM7" s="39">
        <v>22176.049</v>
      </c>
      <c r="AN7" s="39">
        <v>21686.309</v>
      </c>
      <c r="AO7" s="39">
        <v>21197.439</v>
      </c>
      <c r="AP7" s="39">
        <v>20709.942</v>
      </c>
      <c r="AQ7" s="39">
        <v>20224.404</v>
      </c>
      <c r="AR7" s="39">
        <v>19741.389</v>
      </c>
      <c r="AS7" s="39">
        <v>19261.36</v>
      </c>
      <c r="AT7" s="39">
        <v>18784.869</v>
      </c>
      <c r="AU7" s="39">
        <v>18312.405</v>
      </c>
      <c r="AV7" s="39">
        <v>17844.467</v>
      </c>
      <c r="AW7" s="39">
        <v>17381.481</v>
      </c>
      <c r="AX7" s="39">
        <v>16923.853</v>
      </c>
      <c r="AY7" s="39">
        <v>16471.959</v>
      </c>
      <c r="AZ7" s="39">
        <v>16026.171</v>
      </c>
      <c r="BA7" s="39">
        <v>15586.763</v>
      </c>
      <c r="BB7" s="39">
        <v>15154.045</v>
      </c>
      <c r="BC7" s="39">
        <v>14728.199</v>
      </c>
      <c r="BD7" s="39">
        <v>14309.419</v>
      </c>
      <c r="BE7" s="39">
        <v>13897.824</v>
      </c>
      <c r="BF7" s="39">
        <v>13493.447</v>
      </c>
      <c r="BG7" s="39">
        <v>13096.226</v>
      </c>
      <c r="BH7" s="39">
        <v>12706.064</v>
      </c>
      <c r="BI7" s="39">
        <v>12322.84</v>
      </c>
      <c r="BJ7" s="39">
        <v>11946.318</v>
      </c>
      <c r="BK7" s="39">
        <v>11576.263</v>
      </c>
      <c r="BL7" s="39">
        <v>11212.417</v>
      </c>
      <c r="BM7" s="39">
        <v>10854.465</v>
      </c>
      <c r="BN7" s="39">
        <v>10502.166</v>
      </c>
      <c r="BO7" s="39">
        <v>10155.207</v>
      </c>
      <c r="BP7" s="39">
        <v>9813.341</v>
      </c>
      <c r="BQ7" s="39">
        <v>9476.343999999999</v>
      </c>
      <c r="BR7" s="39">
        <v>9144.066000000001</v>
      </c>
      <c r="BS7" s="39">
        <v>8816.34</v>
      </c>
      <c r="BT7" s="39">
        <v>8493.101000000001</v>
      </c>
      <c r="BU7" s="39">
        <v>8174.276</v>
      </c>
      <c r="BV7" s="39">
        <v>7859.887</v>
      </c>
      <c r="BW7" s="39">
        <v>7549.941</v>
      </c>
      <c r="BX7" s="39">
        <v>7244.519</v>
      </c>
      <c r="BY7" s="39">
        <v>6943.767</v>
      </c>
      <c r="BZ7" s="39">
        <v>6647.808</v>
      </c>
      <c r="CA7" s="39">
        <v>6356.827</v>
      </c>
      <c r="CB7" s="39">
        <v>6070.962</v>
      </c>
      <c r="CC7" s="39">
        <v>5790.433</v>
      </c>
      <c r="CD7" s="39">
        <v>5515.426</v>
      </c>
      <c r="CE7" s="39">
        <v>5246.08</v>
      </c>
    </row>
    <row r="8" ht="12.9" customHeight="1">
      <c r="A8" s="40">
        <v>0</v>
      </c>
      <c r="B8" s="39">
        <v>301.587</v>
      </c>
      <c r="C8" s="39">
        <v>273.35</v>
      </c>
      <c r="D8" s="39">
        <v>253.048</v>
      </c>
      <c r="E8" s="39">
        <v>238.922</v>
      </c>
      <c r="F8" s="39">
        <v>227.148</v>
      </c>
      <c r="G8" s="39">
        <v>216.865</v>
      </c>
      <c r="H8" s="39">
        <v>207.823</v>
      </c>
      <c r="I8" s="39">
        <v>199.959</v>
      </c>
      <c r="J8" s="39">
        <v>193.239</v>
      </c>
      <c r="K8" s="39">
        <v>187.635</v>
      </c>
      <c r="L8" s="39">
        <v>183.089</v>
      </c>
      <c r="M8" s="39">
        <v>179.523</v>
      </c>
      <c r="N8" s="39">
        <v>176.839</v>
      </c>
      <c r="O8" s="39">
        <v>174.914</v>
      </c>
      <c r="P8" s="39">
        <v>173.579</v>
      </c>
      <c r="Q8" s="39">
        <v>172.651</v>
      </c>
      <c r="R8" s="39">
        <v>171.937</v>
      </c>
      <c r="S8" s="39">
        <v>171.239</v>
      </c>
      <c r="T8" s="39">
        <v>170.38</v>
      </c>
      <c r="U8" s="39">
        <v>169.2</v>
      </c>
      <c r="V8" s="39">
        <v>167.551</v>
      </c>
      <c r="W8" s="39">
        <v>165.314</v>
      </c>
      <c r="X8" s="39">
        <v>162.412</v>
      </c>
      <c r="Y8" s="39">
        <v>158.807</v>
      </c>
      <c r="Z8" s="39">
        <v>154.505</v>
      </c>
      <c r="AA8" s="39">
        <v>149.551</v>
      </c>
      <c r="AB8" s="39">
        <v>144.026</v>
      </c>
      <c r="AC8" s="39">
        <v>138.042</v>
      </c>
      <c r="AD8" s="39">
        <v>131.73</v>
      </c>
      <c r="AE8" s="39">
        <v>125.227</v>
      </c>
      <c r="AF8" s="39">
        <v>118.67</v>
      </c>
      <c r="AG8" s="39">
        <v>112.191</v>
      </c>
      <c r="AH8" s="39">
        <v>105.919</v>
      </c>
      <c r="AI8" s="39">
        <v>99.959</v>
      </c>
      <c r="AJ8" s="39">
        <v>94.396</v>
      </c>
      <c r="AK8" s="39">
        <v>89.291</v>
      </c>
      <c r="AL8" s="39">
        <v>84.67700000000001</v>
      </c>
      <c r="AM8" s="39">
        <v>80.565</v>
      </c>
      <c r="AN8" s="39">
        <v>76.943</v>
      </c>
      <c r="AO8" s="39">
        <v>73.78</v>
      </c>
      <c r="AP8" s="39">
        <v>71.032</v>
      </c>
      <c r="AQ8" s="39">
        <v>68.64700000000001</v>
      </c>
      <c r="AR8" s="39">
        <v>66.56699999999999</v>
      </c>
      <c r="AS8" s="39">
        <v>64.738</v>
      </c>
      <c r="AT8" s="39">
        <v>63.103</v>
      </c>
      <c r="AU8" s="39">
        <v>61.611</v>
      </c>
      <c r="AV8" s="39">
        <v>60.216</v>
      </c>
      <c r="AW8" s="39">
        <v>58.868</v>
      </c>
      <c r="AX8" s="39">
        <v>57.532</v>
      </c>
      <c r="AY8" s="39">
        <v>56.169</v>
      </c>
      <c r="AZ8" s="39">
        <v>54.751</v>
      </c>
      <c r="BA8" s="39">
        <v>53.255</v>
      </c>
      <c r="BB8" s="39">
        <v>51.664</v>
      </c>
      <c r="BC8" s="39">
        <v>49.971</v>
      </c>
      <c r="BD8" s="39">
        <v>48.172</v>
      </c>
      <c r="BE8" s="39">
        <v>46.273</v>
      </c>
      <c r="BF8" s="39">
        <v>44.284</v>
      </c>
      <c r="BG8" s="39">
        <v>42.221</v>
      </c>
      <c r="BH8" s="39">
        <v>40.103</v>
      </c>
      <c r="BI8" s="39">
        <v>37.952</v>
      </c>
      <c r="BJ8" s="39">
        <v>35.791</v>
      </c>
      <c r="BK8" s="39">
        <v>33.644</v>
      </c>
      <c r="BL8" s="39">
        <v>31.536</v>
      </c>
      <c r="BM8" s="39">
        <v>29.485</v>
      </c>
      <c r="BN8" s="39">
        <v>27.51</v>
      </c>
      <c r="BO8" s="39">
        <v>25.627</v>
      </c>
      <c r="BP8" s="39">
        <v>23.847</v>
      </c>
      <c r="BQ8" s="39">
        <v>22.176</v>
      </c>
      <c r="BR8" s="39">
        <v>20.619</v>
      </c>
      <c r="BS8" s="39">
        <v>19.175</v>
      </c>
      <c r="BT8" s="39">
        <v>17.84</v>
      </c>
      <c r="BU8" s="39">
        <v>16.608</v>
      </c>
      <c r="BV8" s="39">
        <v>15.471</v>
      </c>
      <c r="BW8" s="39">
        <v>14.418</v>
      </c>
      <c r="BX8" s="39">
        <v>13.438</v>
      </c>
      <c r="BY8" s="39">
        <v>12.518</v>
      </c>
      <c r="BZ8" s="39">
        <v>11.646</v>
      </c>
      <c r="CA8" s="39">
        <v>10.812</v>
      </c>
      <c r="CB8" s="39">
        <v>10.002</v>
      </c>
      <c r="CC8" s="39">
        <v>9.208</v>
      </c>
      <c r="CD8" s="39">
        <v>8.422000000000001</v>
      </c>
      <c r="CE8" s="39">
        <v>7.636</v>
      </c>
    </row>
    <row r="9" ht="12.9" customHeight="1">
      <c r="A9" s="40">
        <v>1</v>
      </c>
      <c r="B9" s="39">
        <v>328.094</v>
      </c>
      <c r="C9" s="39">
        <v>301.357</v>
      </c>
      <c r="D9" s="39">
        <v>273.024</v>
      </c>
      <c r="E9" s="39">
        <v>252.631</v>
      </c>
      <c r="F9" s="39">
        <v>238.507</v>
      </c>
      <c r="G9" s="39">
        <v>226.741</v>
      </c>
      <c r="H9" s="39">
        <v>216.461</v>
      </c>
      <c r="I9" s="39">
        <v>207.428</v>
      </c>
      <c r="J9" s="39">
        <v>199.563</v>
      </c>
      <c r="K9" s="39">
        <v>192.848</v>
      </c>
      <c r="L9" s="39">
        <v>187.243</v>
      </c>
      <c r="M9" s="39">
        <v>182.695</v>
      </c>
      <c r="N9" s="39">
        <v>179.131</v>
      </c>
      <c r="O9" s="39">
        <v>176.446</v>
      </c>
      <c r="P9" s="39">
        <v>174.522</v>
      </c>
      <c r="Q9" s="39">
        <v>173.187</v>
      </c>
      <c r="R9" s="39">
        <v>172.257</v>
      </c>
      <c r="S9" s="39">
        <v>171.538</v>
      </c>
      <c r="T9" s="39">
        <v>170.835</v>
      </c>
      <c r="U9" s="39">
        <v>169.972</v>
      </c>
      <c r="V9" s="39">
        <v>168.78</v>
      </c>
      <c r="W9" s="39">
        <v>167.122</v>
      </c>
      <c r="X9" s="39">
        <v>164.876</v>
      </c>
      <c r="Y9" s="39">
        <v>161.966</v>
      </c>
      <c r="Z9" s="39">
        <v>158.354</v>
      </c>
      <c r="AA9" s="39">
        <v>154.046</v>
      </c>
      <c r="AB9" s="39">
        <v>149.086</v>
      </c>
      <c r="AC9" s="39">
        <v>143.557</v>
      </c>
      <c r="AD9" s="39">
        <v>137.57</v>
      </c>
      <c r="AE9" s="39">
        <v>131.255</v>
      </c>
      <c r="AF9" s="39">
        <v>124.749</v>
      </c>
      <c r="AG9" s="39">
        <v>118.189</v>
      </c>
      <c r="AH9" s="39">
        <v>111.716</v>
      </c>
      <c r="AI9" s="39">
        <v>105.446</v>
      </c>
      <c r="AJ9" s="39">
        <v>99.491</v>
      </c>
      <c r="AK9" s="39">
        <v>93.93300000000001</v>
      </c>
      <c r="AL9" s="39">
        <v>88.827</v>
      </c>
      <c r="AM9" s="39">
        <v>84.21599999999999</v>
      </c>
      <c r="AN9" s="39">
        <v>80.105</v>
      </c>
      <c r="AO9" s="39">
        <v>76.48399999999999</v>
      </c>
      <c r="AP9" s="39">
        <v>73.31999999999999</v>
      </c>
      <c r="AQ9" s="39">
        <v>70.571</v>
      </c>
      <c r="AR9" s="39">
        <v>68.185</v>
      </c>
      <c r="AS9" s="39">
        <v>66.104</v>
      </c>
      <c r="AT9" s="39">
        <v>64.27200000000001</v>
      </c>
      <c r="AU9" s="39">
        <v>62.635</v>
      </c>
      <c r="AV9" s="39">
        <v>61.141</v>
      </c>
      <c r="AW9" s="39">
        <v>59.742</v>
      </c>
      <c r="AX9" s="39">
        <v>58.392</v>
      </c>
      <c r="AY9" s="39">
        <v>57.053</v>
      </c>
      <c r="AZ9" s="39">
        <v>55.687</v>
      </c>
      <c r="BA9" s="39">
        <v>54.266</v>
      </c>
      <c r="BB9" s="39">
        <v>52.768</v>
      </c>
      <c r="BC9" s="39">
        <v>51.175</v>
      </c>
      <c r="BD9" s="39">
        <v>49.479</v>
      </c>
      <c r="BE9" s="39">
        <v>47.678</v>
      </c>
      <c r="BF9" s="39">
        <v>45.777</v>
      </c>
      <c r="BG9" s="39">
        <v>43.786</v>
      </c>
      <c r="BH9" s="39">
        <v>41.721</v>
      </c>
      <c r="BI9" s="39">
        <v>39.601</v>
      </c>
      <c r="BJ9" s="39">
        <v>37.448</v>
      </c>
      <c r="BK9" s="39">
        <v>35.286</v>
      </c>
      <c r="BL9" s="39">
        <v>33.137</v>
      </c>
      <c r="BM9" s="39">
        <v>31.026</v>
      </c>
      <c r="BN9" s="39">
        <v>28.973</v>
      </c>
      <c r="BO9" s="39">
        <v>26.997</v>
      </c>
      <c r="BP9" s="39">
        <v>25.111</v>
      </c>
      <c r="BQ9" s="39">
        <v>23.328</v>
      </c>
      <c r="BR9" s="39">
        <v>21.655</v>
      </c>
      <c r="BS9" s="39">
        <v>20.095</v>
      </c>
      <c r="BT9" s="39">
        <v>18.647</v>
      </c>
      <c r="BU9" s="39">
        <v>17.31</v>
      </c>
      <c r="BV9" s="39">
        <v>16.075</v>
      </c>
      <c r="BW9" s="39">
        <v>14.935</v>
      </c>
      <c r="BX9" s="39">
        <v>13.878</v>
      </c>
      <c r="BY9" s="39">
        <v>12.894</v>
      </c>
      <c r="BZ9" s="39">
        <v>11.972</v>
      </c>
      <c r="CA9" s="39">
        <v>11.096</v>
      </c>
      <c r="CB9" s="39">
        <v>10.257</v>
      </c>
      <c r="CC9" s="39">
        <v>9.444000000000001</v>
      </c>
      <c r="CD9" s="39">
        <v>8.646000000000001</v>
      </c>
      <c r="CE9" s="39">
        <v>7.856</v>
      </c>
    </row>
    <row r="10" ht="12.9" customHeight="1">
      <c r="A10" s="40">
        <v>2</v>
      </c>
      <c r="B10" s="39">
        <v>355.029</v>
      </c>
      <c r="C10" s="39">
        <v>327.991</v>
      </c>
      <c r="D10" s="39">
        <v>301.194</v>
      </c>
      <c r="E10" s="39">
        <v>272.799</v>
      </c>
      <c r="F10" s="39">
        <v>252.393</v>
      </c>
      <c r="G10" s="39">
        <v>238.263</v>
      </c>
      <c r="H10" s="39">
        <v>226.483</v>
      </c>
      <c r="I10" s="39">
        <v>216.198</v>
      </c>
      <c r="J10" s="39">
        <v>207.154</v>
      </c>
      <c r="K10" s="39">
        <v>199.282</v>
      </c>
      <c r="L10" s="39">
        <v>192.556</v>
      </c>
      <c r="M10" s="39">
        <v>186.938</v>
      </c>
      <c r="N10" s="39">
        <v>182.389</v>
      </c>
      <c r="O10" s="39">
        <v>178.822</v>
      </c>
      <c r="P10" s="39">
        <v>176.138</v>
      </c>
      <c r="Q10" s="39">
        <v>174.214</v>
      </c>
      <c r="R10" s="39">
        <v>172.879</v>
      </c>
      <c r="S10" s="39">
        <v>171.946</v>
      </c>
      <c r="T10" s="39">
        <v>171.223</v>
      </c>
      <c r="U10" s="39">
        <v>170.516</v>
      </c>
      <c r="V10" s="39">
        <v>169.637</v>
      </c>
      <c r="W10" s="39">
        <v>168.431</v>
      </c>
      <c r="X10" s="39">
        <v>166.757</v>
      </c>
      <c r="Y10" s="39">
        <v>164.495</v>
      </c>
      <c r="Z10" s="39">
        <v>161.571</v>
      </c>
      <c r="AA10" s="39">
        <v>157.945</v>
      </c>
      <c r="AB10" s="39">
        <v>153.621</v>
      </c>
      <c r="AC10" s="39">
        <v>148.646</v>
      </c>
      <c r="AD10" s="39">
        <v>143.103</v>
      </c>
      <c r="AE10" s="39">
        <v>137.103</v>
      </c>
      <c r="AF10" s="39">
        <v>130.773</v>
      </c>
      <c r="AG10" s="39">
        <v>124.253</v>
      </c>
      <c r="AH10" s="39">
        <v>117.691</v>
      </c>
      <c r="AI10" s="39">
        <v>111.212</v>
      </c>
      <c r="AJ10" s="39">
        <v>104.94</v>
      </c>
      <c r="AK10" s="39">
        <v>98.98</v>
      </c>
      <c r="AL10" s="39">
        <v>93.414</v>
      </c>
      <c r="AM10" s="39">
        <v>88.306</v>
      </c>
      <c r="AN10" s="39">
        <v>83.68899999999999</v>
      </c>
      <c r="AO10" s="39">
        <v>79.57299999999999</v>
      </c>
      <c r="AP10" s="39">
        <v>75.94499999999999</v>
      </c>
      <c r="AQ10" s="39">
        <v>72.776</v>
      </c>
      <c r="AR10" s="39">
        <v>70.023</v>
      </c>
      <c r="AS10" s="39">
        <v>67.63</v>
      </c>
      <c r="AT10" s="39">
        <v>65.54300000000001</v>
      </c>
      <c r="AU10" s="39">
        <v>63.705</v>
      </c>
      <c r="AV10" s="39">
        <v>62.063</v>
      </c>
      <c r="AW10" s="39">
        <v>60.563</v>
      </c>
      <c r="AX10" s="39">
        <v>59.158</v>
      </c>
      <c r="AY10" s="39">
        <v>57.802</v>
      </c>
      <c r="AZ10" s="39">
        <v>56.457</v>
      </c>
      <c r="BA10" s="39">
        <v>55.085</v>
      </c>
      <c r="BB10" s="39">
        <v>53.659</v>
      </c>
      <c r="BC10" s="39">
        <v>52.153</v>
      </c>
      <c r="BD10" s="39">
        <v>50.555</v>
      </c>
      <c r="BE10" s="39">
        <v>48.853</v>
      </c>
      <c r="BF10" s="39">
        <v>47.046</v>
      </c>
      <c r="BG10" s="39">
        <v>45.139</v>
      </c>
      <c r="BH10" s="39">
        <v>43.142</v>
      </c>
      <c r="BI10" s="39">
        <v>41.072</v>
      </c>
      <c r="BJ10" s="39">
        <v>38.946</v>
      </c>
      <c r="BK10" s="39">
        <v>36.787</v>
      </c>
      <c r="BL10" s="39">
        <v>34.619</v>
      </c>
      <c r="BM10" s="39">
        <v>32.465</v>
      </c>
      <c r="BN10" s="39">
        <v>30.347</v>
      </c>
      <c r="BO10" s="39">
        <v>28.289</v>
      </c>
      <c r="BP10" s="39">
        <v>26.306</v>
      </c>
      <c r="BQ10" s="39">
        <v>24.416</v>
      </c>
      <c r="BR10" s="39">
        <v>22.627</v>
      </c>
      <c r="BS10" s="39">
        <v>20.948</v>
      </c>
      <c r="BT10" s="39">
        <v>19.382</v>
      </c>
      <c r="BU10" s="39">
        <v>17.929</v>
      </c>
      <c r="BV10" s="39">
        <v>16.586</v>
      </c>
      <c r="BW10" s="39">
        <v>15.344</v>
      </c>
      <c r="BX10" s="39">
        <v>14.198</v>
      </c>
      <c r="BY10" s="39">
        <v>13.136</v>
      </c>
      <c r="BZ10" s="39">
        <v>12.146</v>
      </c>
      <c r="CA10" s="39">
        <v>11.217</v>
      </c>
      <c r="CB10" s="39">
        <v>10.335</v>
      </c>
      <c r="CC10" s="39">
        <v>9.49</v>
      </c>
      <c r="CD10" s="39">
        <v>8.670999999999999</v>
      </c>
      <c r="CE10" s="39">
        <v>7.868</v>
      </c>
    </row>
    <row r="11" ht="12.9" customHeight="1">
      <c r="A11" s="40">
        <v>3</v>
      </c>
      <c r="B11" s="39">
        <v>386.576</v>
      </c>
      <c r="C11" s="39">
        <v>354.937</v>
      </c>
      <c r="D11" s="39">
        <v>327.858</v>
      </c>
      <c r="E11" s="39">
        <v>301.014</v>
      </c>
      <c r="F11" s="39">
        <v>272.607</v>
      </c>
      <c r="G11" s="39">
        <v>252.197</v>
      </c>
      <c r="H11" s="39">
        <v>238.055</v>
      </c>
      <c r="I11" s="39">
        <v>226.272</v>
      </c>
      <c r="J11" s="39">
        <v>215.976</v>
      </c>
      <c r="K11" s="39">
        <v>206.927</v>
      </c>
      <c r="L11" s="39">
        <v>199.045</v>
      </c>
      <c r="M11" s="39">
        <v>192.309</v>
      </c>
      <c r="N11" s="39">
        <v>186.694</v>
      </c>
      <c r="O11" s="39">
        <v>182.145</v>
      </c>
      <c r="P11" s="39">
        <v>178.582</v>
      </c>
      <c r="Q11" s="39">
        <v>175.901</v>
      </c>
      <c r="R11" s="39">
        <v>173.98</v>
      </c>
      <c r="S11" s="39">
        <v>172.643</v>
      </c>
      <c r="T11" s="39">
        <v>171.708</v>
      </c>
      <c r="U11" s="39">
        <v>170.985</v>
      </c>
      <c r="V11" s="39">
        <v>170.265</v>
      </c>
      <c r="W11" s="39">
        <v>169.37</v>
      </c>
      <c r="X11" s="39">
        <v>168.151</v>
      </c>
      <c r="Y11" s="39">
        <v>166.462</v>
      </c>
      <c r="Z11" s="39">
        <v>164.187</v>
      </c>
      <c r="AA11" s="39">
        <v>161.248</v>
      </c>
      <c r="AB11" s="39">
        <v>157.609</v>
      </c>
      <c r="AC11" s="39">
        <v>153.272</v>
      </c>
      <c r="AD11" s="39">
        <v>148.283</v>
      </c>
      <c r="AE11" s="39">
        <v>142.727</v>
      </c>
      <c r="AF11" s="39">
        <v>136.713</v>
      </c>
      <c r="AG11" s="39">
        <v>130.372</v>
      </c>
      <c r="AH11" s="39">
        <v>123.849</v>
      </c>
      <c r="AI11" s="39">
        <v>117.281</v>
      </c>
      <c r="AJ11" s="39">
        <v>110.8</v>
      </c>
      <c r="AK11" s="39">
        <v>104.525</v>
      </c>
      <c r="AL11" s="39">
        <v>98.559</v>
      </c>
      <c r="AM11" s="39">
        <v>92.98999999999999</v>
      </c>
      <c r="AN11" s="39">
        <v>87.878</v>
      </c>
      <c r="AO11" s="39">
        <v>83.256</v>
      </c>
      <c r="AP11" s="39">
        <v>79.134</v>
      </c>
      <c r="AQ11" s="39">
        <v>75.503</v>
      </c>
      <c r="AR11" s="39">
        <v>72.33</v>
      </c>
      <c r="AS11" s="39">
        <v>69.56999999999999</v>
      </c>
      <c r="AT11" s="39">
        <v>67.173</v>
      </c>
      <c r="AU11" s="39">
        <v>65.081</v>
      </c>
      <c r="AV11" s="39">
        <v>63.237</v>
      </c>
      <c r="AW11" s="39">
        <v>61.59</v>
      </c>
      <c r="AX11" s="39">
        <v>60.084</v>
      </c>
      <c r="AY11" s="39">
        <v>58.674</v>
      </c>
      <c r="AZ11" s="39">
        <v>57.314</v>
      </c>
      <c r="BA11" s="39">
        <v>55.962</v>
      </c>
      <c r="BB11" s="39">
        <v>54.586</v>
      </c>
      <c r="BC11" s="39">
        <v>53.155</v>
      </c>
      <c r="BD11" s="39">
        <v>51.644</v>
      </c>
      <c r="BE11" s="39">
        <v>50.041</v>
      </c>
      <c r="BF11" s="39">
        <v>48.333</v>
      </c>
      <c r="BG11" s="39">
        <v>46.522</v>
      </c>
      <c r="BH11" s="39">
        <v>44.609</v>
      </c>
      <c r="BI11" s="39">
        <v>42.607</v>
      </c>
      <c r="BJ11" s="39">
        <v>40.531</v>
      </c>
      <c r="BK11" s="39">
        <v>38.4</v>
      </c>
      <c r="BL11" s="39">
        <v>36.237</v>
      </c>
      <c r="BM11" s="39">
        <v>34.064</v>
      </c>
      <c r="BN11" s="39">
        <v>31.905</v>
      </c>
      <c r="BO11" s="39">
        <v>29.783</v>
      </c>
      <c r="BP11" s="39">
        <v>27.719</v>
      </c>
      <c r="BQ11" s="39">
        <v>25.731</v>
      </c>
      <c r="BR11" s="39">
        <v>23.835</v>
      </c>
      <c r="BS11" s="39">
        <v>22.041</v>
      </c>
      <c r="BT11" s="39">
        <v>20.357</v>
      </c>
      <c r="BU11" s="39">
        <v>18.786</v>
      </c>
      <c r="BV11" s="39">
        <v>17.327</v>
      </c>
      <c r="BW11" s="39">
        <v>15.978</v>
      </c>
      <c r="BX11" s="39">
        <v>14.732</v>
      </c>
      <c r="BY11" s="39">
        <v>13.581</v>
      </c>
      <c r="BZ11" s="39">
        <v>12.514</v>
      </c>
      <c r="CA11" s="39">
        <v>11.519</v>
      </c>
      <c r="CB11" s="39">
        <v>10.584</v>
      </c>
      <c r="CC11" s="39">
        <v>9.696999999999999</v>
      </c>
      <c r="CD11" s="39">
        <v>8.846</v>
      </c>
      <c r="CE11" s="39">
        <v>8.022</v>
      </c>
    </row>
    <row r="12" ht="12.9" customHeight="1">
      <c r="A12" s="40">
        <v>4</v>
      </c>
      <c r="B12" s="39">
        <v>404.006</v>
      </c>
      <c r="C12" s="39">
        <v>386.484</v>
      </c>
      <c r="D12" s="39">
        <v>354.809</v>
      </c>
      <c r="E12" s="39">
        <v>327.687</v>
      </c>
      <c r="F12" s="39">
        <v>300.83</v>
      </c>
      <c r="G12" s="39">
        <v>272.42</v>
      </c>
      <c r="H12" s="39">
        <v>251.998</v>
      </c>
      <c r="I12" s="39">
        <v>237.854</v>
      </c>
      <c r="J12" s="39">
        <v>226.061</v>
      </c>
      <c r="K12" s="39">
        <v>215.76</v>
      </c>
      <c r="L12" s="39">
        <v>206.702</v>
      </c>
      <c r="M12" s="39">
        <v>198.811</v>
      </c>
      <c r="N12" s="39">
        <v>192.076</v>
      </c>
      <c r="O12" s="39">
        <v>186.462</v>
      </c>
      <c r="P12" s="39">
        <v>181.916</v>
      </c>
      <c r="Q12" s="39">
        <v>178.355</v>
      </c>
      <c r="R12" s="39">
        <v>175.677</v>
      </c>
      <c r="S12" s="39">
        <v>173.753</v>
      </c>
      <c r="T12" s="39">
        <v>172.414</v>
      </c>
      <c r="U12" s="39">
        <v>171.479</v>
      </c>
      <c r="V12" s="39">
        <v>170.742</v>
      </c>
      <c r="W12" s="39">
        <v>170.006</v>
      </c>
      <c r="X12" s="39">
        <v>169.099</v>
      </c>
      <c r="Y12" s="39">
        <v>167.864</v>
      </c>
      <c r="Z12" s="39">
        <v>166.162</v>
      </c>
      <c r="AA12" s="39">
        <v>163.872</v>
      </c>
      <c r="AB12" s="39">
        <v>160.921</v>
      </c>
      <c r="AC12" s="39">
        <v>157.267</v>
      </c>
      <c r="AD12" s="39">
        <v>152.916</v>
      </c>
      <c r="AE12" s="39">
        <v>147.916</v>
      </c>
      <c r="AF12" s="39">
        <v>142.346</v>
      </c>
      <c r="AG12" s="39">
        <v>136.319</v>
      </c>
      <c r="AH12" s="39">
        <v>129.975</v>
      </c>
      <c r="AI12" s="39">
        <v>123.447</v>
      </c>
      <c r="AJ12" s="39">
        <v>116.877</v>
      </c>
      <c r="AK12" s="39">
        <v>110.392</v>
      </c>
      <c r="AL12" s="39">
        <v>104.11</v>
      </c>
      <c r="AM12" s="39">
        <v>98.142</v>
      </c>
      <c r="AN12" s="39">
        <v>92.568</v>
      </c>
      <c r="AO12" s="39">
        <v>87.45099999999999</v>
      </c>
      <c r="AP12" s="39">
        <v>82.825</v>
      </c>
      <c r="AQ12" s="39">
        <v>78.699</v>
      </c>
      <c r="AR12" s="39">
        <v>75.063</v>
      </c>
      <c r="AS12" s="39">
        <v>71.884</v>
      </c>
      <c r="AT12" s="39">
        <v>69.12</v>
      </c>
      <c r="AU12" s="39">
        <v>66.718</v>
      </c>
      <c r="AV12" s="39">
        <v>64.621</v>
      </c>
      <c r="AW12" s="39">
        <v>62.773</v>
      </c>
      <c r="AX12" s="39">
        <v>61.12</v>
      </c>
      <c r="AY12" s="39">
        <v>59.609</v>
      </c>
      <c r="AZ12" s="39">
        <v>58.194</v>
      </c>
      <c r="BA12" s="39">
        <v>56.828</v>
      </c>
      <c r="BB12" s="39">
        <v>55.472</v>
      </c>
      <c r="BC12" s="39">
        <v>54.09</v>
      </c>
      <c r="BD12" s="39">
        <v>52.653</v>
      </c>
      <c r="BE12" s="39">
        <v>51.138</v>
      </c>
      <c r="BF12" s="39">
        <v>49.529</v>
      </c>
      <c r="BG12" s="39">
        <v>47.817</v>
      </c>
      <c r="BH12" s="39">
        <v>45.999</v>
      </c>
      <c r="BI12" s="39">
        <v>44.083</v>
      </c>
      <c r="BJ12" s="39">
        <v>42.076</v>
      </c>
      <c r="BK12" s="39">
        <v>39.994</v>
      </c>
      <c r="BL12" s="39">
        <v>37.858</v>
      </c>
      <c r="BM12" s="39">
        <v>35.689</v>
      </c>
      <c r="BN12" s="39">
        <v>33.511</v>
      </c>
      <c r="BO12" s="39">
        <v>31.347</v>
      </c>
      <c r="BP12" s="39">
        <v>29.22</v>
      </c>
      <c r="BQ12" s="39">
        <v>27.151</v>
      </c>
      <c r="BR12" s="39">
        <v>25.159</v>
      </c>
      <c r="BS12" s="39">
        <v>23.257</v>
      </c>
      <c r="BT12" s="39">
        <v>21.459</v>
      </c>
      <c r="BU12" s="39">
        <v>19.768</v>
      </c>
      <c r="BV12" s="39">
        <v>18.192</v>
      </c>
      <c r="BW12" s="39">
        <v>16.729</v>
      </c>
      <c r="BX12" s="39">
        <v>15.375</v>
      </c>
      <c r="BY12" s="39">
        <v>14.124</v>
      </c>
      <c r="BZ12" s="39">
        <v>12.967</v>
      </c>
      <c r="CA12" s="39">
        <v>11.894</v>
      </c>
      <c r="CB12" s="39">
        <v>10.893</v>
      </c>
      <c r="CC12" s="39">
        <v>9.952999999999999</v>
      </c>
      <c r="CD12" s="39">
        <v>9.061</v>
      </c>
      <c r="CE12" s="39">
        <v>8.206</v>
      </c>
    </row>
    <row r="13" ht="12.9" customHeight="1">
      <c r="A13" s="40">
        <v>5</v>
      </c>
      <c r="B13" s="39">
        <v>438.893</v>
      </c>
      <c r="C13" s="39">
        <v>403.907</v>
      </c>
      <c r="D13" s="39">
        <v>386.344</v>
      </c>
      <c r="E13" s="39">
        <v>354.628</v>
      </c>
      <c r="F13" s="39">
        <v>327.492</v>
      </c>
      <c r="G13" s="39">
        <v>300.631</v>
      </c>
      <c r="H13" s="39">
        <v>272.21</v>
      </c>
      <c r="I13" s="39">
        <v>251.787</v>
      </c>
      <c r="J13" s="39">
        <v>237.632</v>
      </c>
      <c r="K13" s="39">
        <v>225.834</v>
      </c>
      <c r="L13" s="39">
        <v>215.524</v>
      </c>
      <c r="M13" s="39">
        <v>206.455</v>
      </c>
      <c r="N13" s="39">
        <v>198.567</v>
      </c>
      <c r="O13" s="39">
        <v>191.834</v>
      </c>
      <c r="P13" s="39">
        <v>186.222</v>
      </c>
      <c r="Q13" s="39">
        <v>181.679</v>
      </c>
      <c r="R13" s="39">
        <v>178.123</v>
      </c>
      <c r="S13" s="39">
        <v>175.443</v>
      </c>
      <c r="T13" s="39">
        <v>173.52</v>
      </c>
      <c r="U13" s="39">
        <v>172.182</v>
      </c>
      <c r="V13" s="39">
        <v>171.232</v>
      </c>
      <c r="W13" s="39">
        <v>170.48</v>
      </c>
      <c r="X13" s="39">
        <v>169.732</v>
      </c>
      <c r="Y13" s="39">
        <v>168.809</v>
      </c>
      <c r="Z13" s="39">
        <v>167.561</v>
      </c>
      <c r="AA13" s="39">
        <v>165.844</v>
      </c>
      <c r="AB13" s="39">
        <v>163.542</v>
      </c>
      <c r="AC13" s="39">
        <v>160.576</v>
      </c>
      <c r="AD13" s="39">
        <v>156.909</v>
      </c>
      <c r="AE13" s="39">
        <v>152.545</v>
      </c>
      <c r="AF13" s="39">
        <v>147.531</v>
      </c>
      <c r="AG13" s="39">
        <v>141.949</v>
      </c>
      <c r="AH13" s="39">
        <v>135.919</v>
      </c>
      <c r="AI13" s="39">
        <v>129.569</v>
      </c>
      <c r="AJ13" s="39">
        <v>123.039</v>
      </c>
      <c r="AK13" s="39">
        <v>116.466</v>
      </c>
      <c r="AL13" s="39">
        <v>109.973</v>
      </c>
      <c r="AM13" s="39">
        <v>103.689</v>
      </c>
      <c r="AN13" s="39">
        <v>97.717</v>
      </c>
      <c r="AO13" s="39">
        <v>92.13800000000001</v>
      </c>
      <c r="AP13" s="39">
        <v>87.017</v>
      </c>
      <c r="AQ13" s="39">
        <v>82.38500000000001</v>
      </c>
      <c r="AR13" s="39">
        <v>78.255</v>
      </c>
      <c r="AS13" s="39">
        <v>74.614</v>
      </c>
      <c r="AT13" s="39">
        <v>71.432</v>
      </c>
      <c r="AU13" s="39">
        <v>68.66200000000001</v>
      </c>
      <c r="AV13" s="39">
        <v>66.255</v>
      </c>
      <c r="AW13" s="39">
        <v>64.15300000000001</v>
      </c>
      <c r="AX13" s="39">
        <v>62.3</v>
      </c>
      <c r="AY13" s="39">
        <v>60.641</v>
      </c>
      <c r="AZ13" s="39">
        <v>59.126</v>
      </c>
      <c r="BA13" s="39">
        <v>57.704</v>
      </c>
      <c r="BB13" s="39">
        <v>56.334</v>
      </c>
      <c r="BC13" s="39">
        <v>54.973</v>
      </c>
      <c r="BD13" s="39">
        <v>53.586</v>
      </c>
      <c r="BE13" s="39">
        <v>52.143</v>
      </c>
      <c r="BF13" s="39">
        <v>50.623</v>
      </c>
      <c r="BG13" s="39">
        <v>49.008</v>
      </c>
      <c r="BH13" s="39">
        <v>47.291</v>
      </c>
      <c r="BI13" s="39">
        <v>45.469</v>
      </c>
      <c r="BJ13" s="39">
        <v>43.546</v>
      </c>
      <c r="BK13" s="39">
        <v>41.534</v>
      </c>
      <c r="BL13" s="39">
        <v>39.448</v>
      </c>
      <c r="BM13" s="39">
        <v>37.306</v>
      </c>
      <c r="BN13" s="39">
        <v>35.133</v>
      </c>
      <c r="BO13" s="39">
        <v>32.949</v>
      </c>
      <c r="BP13" s="39">
        <v>30.78</v>
      </c>
      <c r="BQ13" s="39">
        <v>28.648</v>
      </c>
      <c r="BR13" s="39">
        <v>26.574</v>
      </c>
      <c r="BS13" s="39">
        <v>24.577</v>
      </c>
      <c r="BT13" s="39">
        <v>22.67</v>
      </c>
      <c r="BU13" s="39">
        <v>20.866</v>
      </c>
      <c r="BV13" s="39">
        <v>19.171</v>
      </c>
      <c r="BW13" s="39">
        <v>17.589</v>
      </c>
      <c r="BX13" s="39">
        <v>16.121</v>
      </c>
      <c r="BY13" s="39">
        <v>14.761</v>
      </c>
      <c r="BZ13" s="39">
        <v>13.505</v>
      </c>
      <c r="CA13" s="39">
        <v>12.343</v>
      </c>
      <c r="CB13" s="39">
        <v>11.264</v>
      </c>
      <c r="CC13" s="39">
        <v>10.259</v>
      </c>
      <c r="CD13" s="39">
        <v>9.314</v>
      </c>
      <c r="CE13" s="39">
        <v>8.416</v>
      </c>
    </row>
    <row r="14" ht="12.9" customHeight="1">
      <c r="A14" s="40">
        <v>6</v>
      </c>
      <c r="B14" s="39">
        <v>436.161</v>
      </c>
      <c r="C14" s="39">
        <v>438.773</v>
      </c>
      <c r="D14" s="39">
        <v>403.758</v>
      </c>
      <c r="E14" s="39">
        <v>386.157</v>
      </c>
      <c r="F14" s="39">
        <v>354.429</v>
      </c>
      <c r="G14" s="39">
        <v>327.289</v>
      </c>
      <c r="H14" s="39">
        <v>300.417</v>
      </c>
      <c r="I14" s="39">
        <v>271.995</v>
      </c>
      <c r="J14" s="39">
        <v>251.562</v>
      </c>
      <c r="K14" s="39">
        <v>237.402</v>
      </c>
      <c r="L14" s="39">
        <v>225.594</v>
      </c>
      <c r="M14" s="39">
        <v>215.274</v>
      </c>
      <c r="N14" s="39">
        <v>206.208</v>
      </c>
      <c r="O14" s="39">
        <v>198.322</v>
      </c>
      <c r="P14" s="39">
        <v>191.594</v>
      </c>
      <c r="Q14" s="39">
        <v>185.987</v>
      </c>
      <c r="R14" s="39">
        <v>181.451</v>
      </c>
      <c r="S14" s="39">
        <v>177.894</v>
      </c>
      <c r="T14" s="39">
        <v>175.216</v>
      </c>
      <c r="U14" s="39">
        <v>173.295</v>
      </c>
      <c r="V14" s="39">
        <v>171.944</v>
      </c>
      <c r="W14" s="39">
        <v>170.981</v>
      </c>
      <c r="X14" s="39">
        <v>170.216</v>
      </c>
      <c r="Y14" s="39">
        <v>169.453</v>
      </c>
      <c r="Z14" s="39">
        <v>168.518</v>
      </c>
      <c r="AA14" s="39">
        <v>167.255</v>
      </c>
      <c r="AB14" s="39">
        <v>165.526</v>
      </c>
      <c r="AC14" s="39">
        <v>163.21</v>
      </c>
      <c r="AD14" s="39">
        <v>160.232</v>
      </c>
      <c r="AE14" s="39">
        <v>156.552</v>
      </c>
      <c r="AF14" s="39">
        <v>152.175</v>
      </c>
      <c r="AG14" s="39">
        <v>147.149</v>
      </c>
      <c r="AH14" s="39">
        <v>141.563</v>
      </c>
      <c r="AI14" s="39">
        <v>135.528</v>
      </c>
      <c r="AJ14" s="39">
        <v>129.175</v>
      </c>
      <c r="AK14" s="39">
        <v>122.643</v>
      </c>
      <c r="AL14" s="39">
        <v>116.062</v>
      </c>
      <c r="AM14" s="39">
        <v>109.568</v>
      </c>
      <c r="AN14" s="39">
        <v>103.279</v>
      </c>
      <c r="AO14" s="39">
        <v>97.30200000000001</v>
      </c>
      <c r="AP14" s="39">
        <v>91.72</v>
      </c>
      <c r="AQ14" s="39">
        <v>86.593</v>
      </c>
      <c r="AR14" s="39">
        <v>81.958</v>
      </c>
      <c r="AS14" s="39">
        <v>77.82299999999999</v>
      </c>
      <c r="AT14" s="39">
        <v>74.17700000000001</v>
      </c>
      <c r="AU14" s="39">
        <v>70.98999999999999</v>
      </c>
      <c r="AV14" s="39">
        <v>68.21599999999999</v>
      </c>
      <c r="AW14" s="39">
        <v>65.804</v>
      </c>
      <c r="AX14" s="39">
        <v>63.696</v>
      </c>
      <c r="AY14" s="39">
        <v>61.839</v>
      </c>
      <c r="AZ14" s="39">
        <v>60.176</v>
      </c>
      <c r="BA14" s="39">
        <v>58.655</v>
      </c>
      <c r="BB14" s="39">
        <v>57.229</v>
      </c>
      <c r="BC14" s="39">
        <v>55.853</v>
      </c>
      <c r="BD14" s="39">
        <v>54.486</v>
      </c>
      <c r="BE14" s="39">
        <v>53.095</v>
      </c>
      <c r="BF14" s="39">
        <v>51.647</v>
      </c>
      <c r="BG14" s="39">
        <v>50.122</v>
      </c>
      <c r="BH14" s="39">
        <v>48.502</v>
      </c>
      <c r="BI14" s="39">
        <v>46.78</v>
      </c>
      <c r="BJ14" s="39">
        <v>44.952</v>
      </c>
      <c r="BK14" s="39">
        <v>43.025</v>
      </c>
      <c r="BL14" s="39">
        <v>41.008</v>
      </c>
      <c r="BM14" s="39">
        <v>38.917</v>
      </c>
      <c r="BN14" s="39">
        <v>36.771</v>
      </c>
      <c r="BO14" s="39">
        <v>34.593</v>
      </c>
      <c r="BP14" s="39">
        <v>32.404</v>
      </c>
      <c r="BQ14" s="39">
        <v>30.23</v>
      </c>
      <c r="BR14" s="39">
        <v>28.093</v>
      </c>
      <c r="BS14" s="39">
        <v>26.014</v>
      </c>
      <c r="BT14" s="39">
        <v>24.012</v>
      </c>
      <c r="BU14" s="39">
        <v>22.1</v>
      </c>
      <c r="BV14" s="39">
        <v>20.291</v>
      </c>
      <c r="BW14" s="39">
        <v>18.591</v>
      </c>
      <c r="BX14" s="39">
        <v>17.005</v>
      </c>
      <c r="BY14" s="39">
        <v>15.531</v>
      </c>
      <c r="BZ14" s="39">
        <v>14.166</v>
      </c>
      <c r="CA14" s="39">
        <v>12.905</v>
      </c>
      <c r="CB14" s="39">
        <v>11.738</v>
      </c>
      <c r="CC14" s="39">
        <v>10.654</v>
      </c>
      <c r="CD14" s="39">
        <v>9.644</v>
      </c>
      <c r="CE14" s="39">
        <v>8.693</v>
      </c>
    </row>
    <row r="15" ht="12.9" customHeight="1">
      <c r="A15" s="40">
        <v>7</v>
      </c>
      <c r="B15" s="39">
        <v>450.791</v>
      </c>
      <c r="C15" s="39">
        <v>436.054</v>
      </c>
      <c r="D15" s="39">
        <v>438.632</v>
      </c>
      <c r="E15" s="39">
        <v>403.581</v>
      </c>
      <c r="F15" s="39">
        <v>385.966</v>
      </c>
      <c r="G15" s="39">
        <v>354.235</v>
      </c>
      <c r="H15" s="39">
        <v>327.083</v>
      </c>
      <c r="I15" s="39">
        <v>300.209</v>
      </c>
      <c r="J15" s="39">
        <v>271.779</v>
      </c>
      <c r="K15" s="39">
        <v>251.342</v>
      </c>
      <c r="L15" s="39">
        <v>237.172</v>
      </c>
      <c r="M15" s="39">
        <v>225.354</v>
      </c>
      <c r="N15" s="39">
        <v>215.041</v>
      </c>
      <c r="O15" s="39">
        <v>205.981</v>
      </c>
      <c r="P15" s="39">
        <v>198.103</v>
      </c>
      <c r="Q15" s="39">
        <v>191.383</v>
      </c>
      <c r="R15" s="39">
        <v>185.785</v>
      </c>
      <c r="S15" s="39">
        <v>181.253</v>
      </c>
      <c r="T15" s="39">
        <v>177.702</v>
      </c>
      <c r="U15" s="39">
        <v>175.03</v>
      </c>
      <c r="V15" s="39">
        <v>173.096</v>
      </c>
      <c r="W15" s="39">
        <v>171.732</v>
      </c>
      <c r="X15" s="39">
        <v>170.756</v>
      </c>
      <c r="Y15" s="39">
        <v>169.977</v>
      </c>
      <c r="Z15" s="39">
        <v>169.202</v>
      </c>
      <c r="AA15" s="39">
        <v>168.253</v>
      </c>
      <c r="AB15" s="39">
        <v>166.978</v>
      </c>
      <c r="AC15" s="39">
        <v>165.236</v>
      </c>
      <c r="AD15" s="39">
        <v>162.907</v>
      </c>
      <c r="AE15" s="39">
        <v>159.915</v>
      </c>
      <c r="AF15" s="39">
        <v>156.223</v>
      </c>
      <c r="AG15" s="39">
        <v>151.835</v>
      </c>
      <c r="AH15" s="39">
        <v>146.805</v>
      </c>
      <c r="AI15" s="39">
        <v>141.215</v>
      </c>
      <c r="AJ15" s="39">
        <v>135.177</v>
      </c>
      <c r="AK15" s="39">
        <v>128.822</v>
      </c>
      <c r="AL15" s="39">
        <v>122.282</v>
      </c>
      <c r="AM15" s="39">
        <v>115.699</v>
      </c>
      <c r="AN15" s="39">
        <v>109.201</v>
      </c>
      <c r="AO15" s="39">
        <v>102.909</v>
      </c>
      <c r="AP15" s="39">
        <v>96.92700000000001</v>
      </c>
      <c r="AQ15" s="39">
        <v>91.34099999999999</v>
      </c>
      <c r="AR15" s="39">
        <v>86.211</v>
      </c>
      <c r="AS15" s="39">
        <v>81.572</v>
      </c>
      <c r="AT15" s="39">
        <v>77.432</v>
      </c>
      <c r="AU15" s="39">
        <v>73.782</v>
      </c>
      <c r="AV15" s="39">
        <v>70.59</v>
      </c>
      <c r="AW15" s="39">
        <v>67.812</v>
      </c>
      <c r="AX15" s="39">
        <v>65.395</v>
      </c>
      <c r="AY15" s="39">
        <v>63.283</v>
      </c>
      <c r="AZ15" s="39">
        <v>61.421</v>
      </c>
      <c r="BA15" s="39">
        <v>59.752</v>
      </c>
      <c r="BB15" s="39">
        <v>58.227</v>
      </c>
      <c r="BC15" s="39">
        <v>56.797</v>
      </c>
      <c r="BD15" s="39">
        <v>55.415</v>
      </c>
      <c r="BE15" s="39">
        <v>54.045</v>
      </c>
      <c r="BF15" s="39">
        <v>52.648</v>
      </c>
      <c r="BG15" s="39">
        <v>51.196</v>
      </c>
      <c r="BH15" s="39">
        <v>49.665</v>
      </c>
      <c r="BI15" s="39">
        <v>48.042</v>
      </c>
      <c r="BJ15" s="39">
        <v>46.315</v>
      </c>
      <c r="BK15" s="39">
        <v>44.482</v>
      </c>
      <c r="BL15" s="39">
        <v>42.55</v>
      </c>
      <c r="BM15" s="39">
        <v>40.529</v>
      </c>
      <c r="BN15" s="39">
        <v>38.433</v>
      </c>
      <c r="BO15" s="39">
        <v>36.282</v>
      </c>
      <c r="BP15" s="39">
        <v>34.099</v>
      </c>
      <c r="BQ15" s="39">
        <v>31.906</v>
      </c>
      <c r="BR15" s="39">
        <v>29.727</v>
      </c>
      <c r="BS15" s="39">
        <v>27.587</v>
      </c>
      <c r="BT15" s="39">
        <v>25.503</v>
      </c>
      <c r="BU15" s="39">
        <v>23.495</v>
      </c>
      <c r="BV15" s="39">
        <v>21.579</v>
      </c>
      <c r="BW15" s="39">
        <v>19.765</v>
      </c>
      <c r="BX15" s="39">
        <v>18.061</v>
      </c>
      <c r="BY15" s="39">
        <v>16.47</v>
      </c>
      <c r="BZ15" s="39">
        <v>14.991</v>
      </c>
      <c r="CA15" s="39">
        <v>13.621</v>
      </c>
      <c r="CB15" s="39">
        <v>12.355</v>
      </c>
      <c r="CC15" s="39">
        <v>11.183</v>
      </c>
      <c r="CD15" s="39">
        <v>10.095</v>
      </c>
      <c r="CE15" s="39">
        <v>9.079000000000001</v>
      </c>
    </row>
    <row r="16" ht="12.9" customHeight="1">
      <c r="A16" s="40">
        <v>8</v>
      </c>
      <c r="B16" s="39">
        <v>435.074</v>
      </c>
      <c r="C16" s="39">
        <v>450.66</v>
      </c>
      <c r="D16" s="39">
        <v>435.894</v>
      </c>
      <c r="E16" s="39">
        <v>438.43</v>
      </c>
      <c r="F16" s="39">
        <v>403.368</v>
      </c>
      <c r="G16" s="39">
        <v>385.747</v>
      </c>
      <c r="H16" s="39">
        <v>354.002</v>
      </c>
      <c r="I16" s="39">
        <v>326.848</v>
      </c>
      <c r="J16" s="39">
        <v>299.964</v>
      </c>
      <c r="K16" s="39">
        <v>271.531</v>
      </c>
      <c r="L16" s="39">
        <v>251.085</v>
      </c>
      <c r="M16" s="39">
        <v>236.904</v>
      </c>
      <c r="N16" s="39">
        <v>225.092</v>
      </c>
      <c r="O16" s="39">
        <v>214.782</v>
      </c>
      <c r="P16" s="39">
        <v>205.729</v>
      </c>
      <c r="Q16" s="39">
        <v>197.858</v>
      </c>
      <c r="R16" s="39">
        <v>191.145</v>
      </c>
      <c r="S16" s="39">
        <v>185.551</v>
      </c>
      <c r="T16" s="39">
        <v>181.022</v>
      </c>
      <c r="U16" s="39">
        <v>177.476</v>
      </c>
      <c r="V16" s="39">
        <v>174.79</v>
      </c>
      <c r="W16" s="39">
        <v>172.842</v>
      </c>
      <c r="X16" s="39">
        <v>171.464</v>
      </c>
      <c r="Y16" s="39">
        <v>170.472</v>
      </c>
      <c r="Z16" s="39">
        <v>169.68</v>
      </c>
      <c r="AA16" s="39">
        <v>168.89</v>
      </c>
      <c r="AB16" s="39">
        <v>167.928</v>
      </c>
      <c r="AC16" s="39">
        <v>166.639</v>
      </c>
      <c r="AD16" s="39">
        <v>164.882</v>
      </c>
      <c r="AE16" s="39">
        <v>162.54</v>
      </c>
      <c r="AF16" s="39">
        <v>159.534</v>
      </c>
      <c r="AG16" s="39">
        <v>155.828</v>
      </c>
      <c r="AH16" s="39">
        <v>151.436</v>
      </c>
      <c r="AI16" s="39">
        <v>146.402</v>
      </c>
      <c r="AJ16" s="39">
        <v>140.808</v>
      </c>
      <c r="AK16" s="39">
        <v>134.767</v>
      </c>
      <c r="AL16" s="39">
        <v>128.404</v>
      </c>
      <c r="AM16" s="39">
        <v>121.862</v>
      </c>
      <c r="AN16" s="39">
        <v>115.275</v>
      </c>
      <c r="AO16" s="39">
        <v>108.772</v>
      </c>
      <c r="AP16" s="39">
        <v>102.475</v>
      </c>
      <c r="AQ16" s="39">
        <v>96.489</v>
      </c>
      <c r="AR16" s="39">
        <v>90.898</v>
      </c>
      <c r="AS16" s="39">
        <v>85.76300000000001</v>
      </c>
      <c r="AT16" s="39">
        <v>81.119</v>
      </c>
      <c r="AU16" s="39">
        <v>76.97499999999999</v>
      </c>
      <c r="AV16" s="39">
        <v>73.31999999999999</v>
      </c>
      <c r="AW16" s="39">
        <v>70.123</v>
      </c>
      <c r="AX16" s="39">
        <v>67.34</v>
      </c>
      <c r="AY16" s="39">
        <v>64.91800000000001</v>
      </c>
      <c r="AZ16" s="39">
        <v>62.801</v>
      </c>
      <c r="BA16" s="39">
        <v>60.933</v>
      </c>
      <c r="BB16" s="39">
        <v>59.26</v>
      </c>
      <c r="BC16" s="39">
        <v>57.729</v>
      </c>
      <c r="BD16" s="39">
        <v>56.293</v>
      </c>
      <c r="BE16" s="39">
        <v>54.907</v>
      </c>
      <c r="BF16" s="39">
        <v>53.531</v>
      </c>
      <c r="BG16" s="39">
        <v>52.128</v>
      </c>
      <c r="BH16" s="39">
        <v>50.672</v>
      </c>
      <c r="BI16" s="39">
        <v>49.137</v>
      </c>
      <c r="BJ16" s="39">
        <v>47.507</v>
      </c>
      <c r="BK16" s="39">
        <v>45.775</v>
      </c>
      <c r="BL16" s="39">
        <v>43.938</v>
      </c>
      <c r="BM16" s="39">
        <v>42</v>
      </c>
      <c r="BN16" s="39">
        <v>39.974</v>
      </c>
      <c r="BO16" s="39">
        <v>37.873</v>
      </c>
      <c r="BP16" s="39">
        <v>35.717</v>
      </c>
      <c r="BQ16" s="39">
        <v>33.528</v>
      </c>
      <c r="BR16" s="39">
        <v>31.33</v>
      </c>
      <c r="BS16" s="39">
        <v>29.146</v>
      </c>
      <c r="BT16" s="39">
        <v>27</v>
      </c>
      <c r="BU16" s="39">
        <v>24.91</v>
      </c>
      <c r="BV16" s="39">
        <v>22.898</v>
      </c>
      <c r="BW16" s="39">
        <v>20.977</v>
      </c>
      <c r="BX16" s="39">
        <v>19.157</v>
      </c>
      <c r="BY16" s="39">
        <v>17.448</v>
      </c>
      <c r="BZ16" s="39">
        <v>15.851</v>
      </c>
      <c r="CA16" s="39">
        <v>14.367</v>
      </c>
      <c r="CB16" s="39">
        <v>12.992</v>
      </c>
      <c r="CC16" s="39">
        <v>11.722</v>
      </c>
      <c r="CD16" s="39">
        <v>10.543</v>
      </c>
      <c r="CE16" s="39">
        <v>9.449999999999999</v>
      </c>
    </row>
    <row r="17" ht="12.9" customHeight="1">
      <c r="A17" s="40">
        <v>9</v>
      </c>
      <c r="B17" s="39">
        <v>430.715</v>
      </c>
      <c r="C17" s="39">
        <v>434.914</v>
      </c>
      <c r="D17" s="39">
        <v>450.466</v>
      </c>
      <c r="E17" s="39">
        <v>435.66</v>
      </c>
      <c r="F17" s="39">
        <v>438.178</v>
      </c>
      <c r="G17" s="39">
        <v>403.111</v>
      </c>
      <c r="H17" s="39">
        <v>385.473</v>
      </c>
      <c r="I17" s="39">
        <v>353.725</v>
      </c>
      <c r="J17" s="39">
        <v>326.561</v>
      </c>
      <c r="K17" s="39">
        <v>299.672</v>
      </c>
      <c r="L17" s="39">
        <v>271.229</v>
      </c>
      <c r="M17" s="39">
        <v>250.773</v>
      </c>
      <c r="N17" s="39">
        <v>236.596</v>
      </c>
      <c r="O17" s="39">
        <v>224.784</v>
      </c>
      <c r="P17" s="39">
        <v>214.478</v>
      </c>
      <c r="Q17" s="39">
        <v>205.43</v>
      </c>
      <c r="R17" s="39">
        <v>197.563</v>
      </c>
      <c r="S17" s="39">
        <v>190.851</v>
      </c>
      <c r="T17" s="39">
        <v>185.258</v>
      </c>
      <c r="U17" s="39">
        <v>180.731</v>
      </c>
      <c r="V17" s="39">
        <v>177.17</v>
      </c>
      <c r="W17" s="39">
        <v>174.468</v>
      </c>
      <c r="X17" s="39">
        <v>172.505</v>
      </c>
      <c r="Y17" s="39">
        <v>171.111</v>
      </c>
      <c r="Z17" s="39">
        <v>170.106</v>
      </c>
      <c r="AA17" s="39">
        <v>169.297</v>
      </c>
      <c r="AB17" s="39">
        <v>168.492</v>
      </c>
      <c r="AC17" s="39">
        <v>167.514</v>
      </c>
      <c r="AD17" s="39">
        <v>166.21</v>
      </c>
      <c r="AE17" s="39">
        <v>164.438</v>
      </c>
      <c r="AF17" s="39">
        <v>162.08</v>
      </c>
      <c r="AG17" s="39">
        <v>159.06</v>
      </c>
      <c r="AH17" s="39">
        <v>155.35</v>
      </c>
      <c r="AI17" s="39">
        <v>150.952</v>
      </c>
      <c r="AJ17" s="39">
        <v>145.912</v>
      </c>
      <c r="AK17" s="39">
        <v>140.314</v>
      </c>
      <c r="AL17" s="39">
        <v>134.266</v>
      </c>
      <c r="AM17" s="39">
        <v>127.9</v>
      </c>
      <c r="AN17" s="39">
        <v>121.352</v>
      </c>
      <c r="AO17" s="39">
        <v>114.76</v>
      </c>
      <c r="AP17" s="39">
        <v>108.252</v>
      </c>
      <c r="AQ17" s="39">
        <v>101.949</v>
      </c>
      <c r="AR17" s="39">
        <v>95.958</v>
      </c>
      <c r="AS17" s="39">
        <v>90.36199999999999</v>
      </c>
      <c r="AT17" s="39">
        <v>85.223</v>
      </c>
      <c r="AU17" s="39">
        <v>80.57299999999999</v>
      </c>
      <c r="AV17" s="39">
        <v>76.42400000000001</v>
      </c>
      <c r="AW17" s="39">
        <v>72.76300000000001</v>
      </c>
      <c r="AX17" s="39">
        <v>69.56</v>
      </c>
      <c r="AY17" s="39">
        <v>66.771</v>
      </c>
      <c r="AZ17" s="39">
        <v>64.343</v>
      </c>
      <c r="BA17" s="39">
        <v>62.22</v>
      </c>
      <c r="BB17" s="39">
        <v>60.346</v>
      </c>
      <c r="BC17" s="39">
        <v>58.667</v>
      </c>
      <c r="BD17" s="39">
        <v>57.131</v>
      </c>
      <c r="BE17" s="39">
        <v>55.689</v>
      </c>
      <c r="BF17" s="39">
        <v>54.297</v>
      </c>
      <c r="BG17" s="39">
        <v>52.914</v>
      </c>
      <c r="BH17" s="39">
        <v>51.506</v>
      </c>
      <c r="BI17" s="39">
        <v>50.043</v>
      </c>
      <c r="BJ17" s="39">
        <v>48.502</v>
      </c>
      <c r="BK17" s="39">
        <v>46.866</v>
      </c>
      <c r="BL17" s="39">
        <v>45.128</v>
      </c>
      <c r="BM17" s="39">
        <v>43.285</v>
      </c>
      <c r="BN17" s="39">
        <v>41.342</v>
      </c>
      <c r="BO17" s="39">
        <v>39.309</v>
      </c>
      <c r="BP17" s="39">
        <v>37.203</v>
      </c>
      <c r="BQ17" s="39">
        <v>35.041</v>
      </c>
      <c r="BR17" s="39">
        <v>32.846</v>
      </c>
      <c r="BS17" s="39">
        <v>30.642</v>
      </c>
      <c r="BT17" s="39">
        <v>28.453</v>
      </c>
      <c r="BU17" s="39">
        <v>26.299</v>
      </c>
      <c r="BV17" s="39">
        <v>24.205</v>
      </c>
      <c r="BW17" s="39">
        <v>22.187</v>
      </c>
      <c r="BX17" s="39">
        <v>20.259</v>
      </c>
      <c r="BY17" s="39">
        <v>18.434</v>
      </c>
      <c r="BZ17" s="39">
        <v>16.718</v>
      </c>
      <c r="CA17" s="39">
        <v>15.116</v>
      </c>
      <c r="CB17" s="39">
        <v>13.626</v>
      </c>
      <c r="CC17" s="39">
        <v>12.245</v>
      </c>
      <c r="CD17" s="39">
        <v>10.967</v>
      </c>
      <c r="CE17" s="39">
        <v>9.782999999999999</v>
      </c>
    </row>
    <row r="18" ht="12.9" customHeight="1">
      <c r="A18" s="40">
        <v>10</v>
      </c>
      <c r="B18" s="39">
        <v>443.176</v>
      </c>
      <c r="C18" s="39">
        <v>430.548</v>
      </c>
      <c r="D18" s="39">
        <v>434.719</v>
      </c>
      <c r="E18" s="39">
        <v>450.228</v>
      </c>
      <c r="F18" s="39">
        <v>435.408</v>
      </c>
      <c r="G18" s="39">
        <v>437.913</v>
      </c>
      <c r="H18" s="39">
        <v>402.834</v>
      </c>
      <c r="I18" s="39">
        <v>385.191</v>
      </c>
      <c r="J18" s="39">
        <v>353.433</v>
      </c>
      <c r="K18" s="39">
        <v>326.265</v>
      </c>
      <c r="L18" s="39">
        <v>299.366</v>
      </c>
      <c r="M18" s="39">
        <v>270.915</v>
      </c>
      <c r="N18" s="39">
        <v>250.463</v>
      </c>
      <c r="O18" s="39">
        <v>236.289</v>
      </c>
      <c r="P18" s="39">
        <v>224.484</v>
      </c>
      <c r="Q18" s="39">
        <v>214.184</v>
      </c>
      <c r="R18" s="39">
        <v>205.142</v>
      </c>
      <c r="S18" s="39">
        <v>197.279</v>
      </c>
      <c r="T18" s="39">
        <v>190.569</v>
      </c>
      <c r="U18" s="39">
        <v>184.979</v>
      </c>
      <c r="V18" s="39">
        <v>180.438</v>
      </c>
      <c r="W18" s="39">
        <v>176.862</v>
      </c>
      <c r="X18" s="39">
        <v>174.146</v>
      </c>
      <c r="Y18" s="39">
        <v>172.167</v>
      </c>
      <c r="Z18" s="39">
        <v>170.758</v>
      </c>
      <c r="AA18" s="39">
        <v>169.736</v>
      </c>
      <c r="AB18" s="39">
        <v>168.913</v>
      </c>
      <c r="AC18" s="39">
        <v>168.093</v>
      </c>
      <c r="AD18" s="39">
        <v>167.099</v>
      </c>
      <c r="AE18" s="39">
        <v>165.78</v>
      </c>
      <c r="AF18" s="39">
        <v>163.993</v>
      </c>
      <c r="AG18" s="39">
        <v>161.62</v>
      </c>
      <c r="AH18" s="39">
        <v>158.595</v>
      </c>
      <c r="AI18" s="39">
        <v>154.879</v>
      </c>
      <c r="AJ18" s="39">
        <v>150.477</v>
      </c>
      <c r="AK18" s="39">
        <v>145.434</v>
      </c>
      <c r="AL18" s="39">
        <v>139.828</v>
      </c>
      <c r="AM18" s="39">
        <v>133.777</v>
      </c>
      <c r="AN18" s="39">
        <v>127.405</v>
      </c>
      <c r="AO18" s="39">
        <v>120.852</v>
      </c>
      <c r="AP18" s="39">
        <v>114.255</v>
      </c>
      <c r="AQ18" s="39">
        <v>107.742</v>
      </c>
      <c r="AR18" s="39">
        <v>101.435</v>
      </c>
      <c r="AS18" s="39">
        <v>95.43899999999999</v>
      </c>
      <c r="AT18" s="39">
        <v>89.837</v>
      </c>
      <c r="AU18" s="39">
        <v>84.693</v>
      </c>
      <c r="AV18" s="39">
        <v>80.03700000000001</v>
      </c>
      <c r="AW18" s="39">
        <v>75.88200000000001</v>
      </c>
      <c r="AX18" s="39">
        <v>72.217</v>
      </c>
      <c r="AY18" s="39">
        <v>69.008</v>
      </c>
      <c r="AZ18" s="39">
        <v>66.21299999999999</v>
      </c>
      <c r="BA18" s="39">
        <v>63.78</v>
      </c>
      <c r="BB18" s="39">
        <v>61.652</v>
      </c>
      <c r="BC18" s="39">
        <v>59.772</v>
      </c>
      <c r="BD18" s="39">
        <v>58.087</v>
      </c>
      <c r="BE18" s="39">
        <v>56.544</v>
      </c>
      <c r="BF18" s="39">
        <v>55.097</v>
      </c>
      <c r="BG18" s="39">
        <v>53.699</v>
      </c>
      <c r="BH18" s="39">
        <v>52.31</v>
      </c>
      <c r="BI18" s="39">
        <v>50.897</v>
      </c>
      <c r="BJ18" s="39">
        <v>49.427</v>
      </c>
      <c r="BK18" s="39">
        <v>47.88</v>
      </c>
      <c r="BL18" s="39">
        <v>46.239</v>
      </c>
      <c r="BM18" s="39">
        <v>44.495</v>
      </c>
      <c r="BN18" s="39">
        <v>42.646</v>
      </c>
      <c r="BO18" s="39">
        <v>40.697</v>
      </c>
      <c r="BP18" s="39">
        <v>38.659</v>
      </c>
      <c r="BQ18" s="39">
        <v>36.546</v>
      </c>
      <c r="BR18" s="39">
        <v>34.378</v>
      </c>
      <c r="BS18" s="39">
        <v>32.179</v>
      </c>
      <c r="BT18" s="39">
        <v>29.968</v>
      </c>
      <c r="BU18" s="39">
        <v>27.773</v>
      </c>
      <c r="BV18" s="39">
        <v>25.614</v>
      </c>
      <c r="BW18" s="39">
        <v>23.514</v>
      </c>
      <c r="BX18" s="39">
        <v>21.49</v>
      </c>
      <c r="BY18" s="39">
        <v>19.557</v>
      </c>
      <c r="BZ18" s="39">
        <v>17.725</v>
      </c>
      <c r="CA18" s="39">
        <v>16.004</v>
      </c>
      <c r="CB18" s="39">
        <v>14.395</v>
      </c>
      <c r="CC18" s="39">
        <v>12.899</v>
      </c>
      <c r="CD18" s="39">
        <v>11.512</v>
      </c>
      <c r="CE18" s="39">
        <v>10.229</v>
      </c>
    </row>
    <row r="19" ht="12.9" customHeight="1">
      <c r="A19" s="40">
        <v>11</v>
      </c>
      <c r="B19" s="39">
        <v>440.28</v>
      </c>
      <c r="C19" s="39">
        <v>442.999</v>
      </c>
      <c r="D19" s="39">
        <v>430.35</v>
      </c>
      <c r="E19" s="39">
        <v>434.486</v>
      </c>
      <c r="F19" s="39">
        <v>449.974</v>
      </c>
      <c r="G19" s="39">
        <v>435.145</v>
      </c>
      <c r="H19" s="39">
        <v>437.63</v>
      </c>
      <c r="I19" s="39">
        <v>402.549</v>
      </c>
      <c r="J19" s="39">
        <v>384.894</v>
      </c>
      <c r="K19" s="39">
        <v>353.134</v>
      </c>
      <c r="L19" s="39">
        <v>325.956</v>
      </c>
      <c r="M19" s="39">
        <v>299.05</v>
      </c>
      <c r="N19" s="39">
        <v>270.608</v>
      </c>
      <c r="O19" s="39">
        <v>250.164</v>
      </c>
      <c r="P19" s="39">
        <v>236.001</v>
      </c>
      <c r="Q19" s="39">
        <v>224.206</v>
      </c>
      <c r="R19" s="39">
        <v>213.917</v>
      </c>
      <c r="S19" s="39">
        <v>204.881</v>
      </c>
      <c r="T19" s="39">
        <v>197.024</v>
      </c>
      <c r="U19" s="39">
        <v>190.323</v>
      </c>
      <c r="V19" s="39">
        <v>184.719</v>
      </c>
      <c r="W19" s="39">
        <v>180.163</v>
      </c>
      <c r="X19" s="39">
        <v>176.573</v>
      </c>
      <c r="Y19" s="39">
        <v>173.843</v>
      </c>
      <c r="Z19" s="39">
        <v>171.848</v>
      </c>
      <c r="AA19" s="39">
        <v>170.424</v>
      </c>
      <c r="AB19" s="39">
        <v>169.388</v>
      </c>
      <c r="AC19" s="39">
        <v>168.549</v>
      </c>
      <c r="AD19" s="39">
        <v>167.714</v>
      </c>
      <c r="AE19" s="39">
        <v>166.706</v>
      </c>
      <c r="AF19" s="39">
        <v>165.371</v>
      </c>
      <c r="AG19" s="39">
        <v>163.57</v>
      </c>
      <c r="AH19" s="39">
        <v>161.193</v>
      </c>
      <c r="AI19" s="39">
        <v>158.163</v>
      </c>
      <c r="AJ19" s="39">
        <v>154.443</v>
      </c>
      <c r="AK19" s="39">
        <v>150.037</v>
      </c>
      <c r="AL19" s="39">
        <v>144.986</v>
      </c>
      <c r="AM19" s="39">
        <v>139.377</v>
      </c>
      <c r="AN19" s="39">
        <v>133.32</v>
      </c>
      <c r="AO19" s="39">
        <v>126.944</v>
      </c>
      <c r="AP19" s="39">
        <v>120.387</v>
      </c>
      <c r="AQ19" s="39">
        <v>113.785</v>
      </c>
      <c r="AR19" s="39">
        <v>107.268</v>
      </c>
      <c r="AS19" s="39">
        <v>100.956</v>
      </c>
      <c r="AT19" s="39">
        <v>94.956</v>
      </c>
      <c r="AU19" s="39">
        <v>89.349</v>
      </c>
      <c r="AV19" s="39">
        <v>84.199</v>
      </c>
      <c r="AW19" s="39">
        <v>79.54000000000001</v>
      </c>
      <c r="AX19" s="39">
        <v>75.38</v>
      </c>
      <c r="AY19" s="39">
        <v>71.708</v>
      </c>
      <c r="AZ19" s="39">
        <v>68.495</v>
      </c>
      <c r="BA19" s="39">
        <v>65.69499999999999</v>
      </c>
      <c r="BB19" s="39">
        <v>63.256</v>
      </c>
      <c r="BC19" s="39">
        <v>61.123</v>
      </c>
      <c r="BD19" s="39">
        <v>59.237</v>
      </c>
      <c r="BE19" s="39">
        <v>57.546</v>
      </c>
      <c r="BF19" s="39">
        <v>55.999</v>
      </c>
      <c r="BG19" s="39">
        <v>54.545</v>
      </c>
      <c r="BH19" s="39">
        <v>53.142</v>
      </c>
      <c r="BI19" s="39">
        <v>51.748</v>
      </c>
      <c r="BJ19" s="39">
        <v>50.328</v>
      </c>
      <c r="BK19" s="39">
        <v>48.854</v>
      </c>
      <c r="BL19" s="39">
        <v>47.301</v>
      </c>
      <c r="BM19" s="39">
        <v>45.654</v>
      </c>
      <c r="BN19" s="39">
        <v>43.904</v>
      </c>
      <c r="BO19" s="39">
        <v>42.051</v>
      </c>
      <c r="BP19" s="39">
        <v>40.095</v>
      </c>
      <c r="BQ19" s="39">
        <v>38.052</v>
      </c>
      <c r="BR19" s="39">
        <v>35.934</v>
      </c>
      <c r="BS19" s="39">
        <v>33.76</v>
      </c>
      <c r="BT19" s="39">
        <v>31.555</v>
      </c>
      <c r="BU19" s="39">
        <v>29.34</v>
      </c>
      <c r="BV19" s="39">
        <v>27.139</v>
      </c>
      <c r="BW19" s="39">
        <v>24.975</v>
      </c>
      <c r="BX19" s="39">
        <v>22.868</v>
      </c>
      <c r="BY19" s="39">
        <v>20.838</v>
      </c>
      <c r="BZ19" s="39">
        <v>18.9</v>
      </c>
      <c r="CA19" s="39">
        <v>17.063</v>
      </c>
      <c r="CB19" s="39">
        <v>15.336</v>
      </c>
      <c r="CC19" s="39">
        <v>13.722</v>
      </c>
      <c r="CD19" s="39">
        <v>12.221</v>
      </c>
      <c r="CE19" s="39">
        <v>10.828</v>
      </c>
    </row>
    <row r="20" ht="12.9" customHeight="1">
      <c r="A20" s="40">
        <v>12</v>
      </c>
      <c r="B20" s="39">
        <v>407.088</v>
      </c>
      <c r="C20" s="39">
        <v>440.1</v>
      </c>
      <c r="D20" s="39">
        <v>442.792</v>
      </c>
      <c r="E20" s="39">
        <v>430.108</v>
      </c>
      <c r="F20" s="39">
        <v>434.225</v>
      </c>
      <c r="G20" s="39">
        <v>449.698</v>
      </c>
      <c r="H20" s="39">
        <v>434.852</v>
      </c>
      <c r="I20" s="39">
        <v>437.328</v>
      </c>
      <c r="J20" s="39">
        <v>402.239</v>
      </c>
      <c r="K20" s="39">
        <v>384.579</v>
      </c>
      <c r="L20" s="39">
        <v>352.811</v>
      </c>
      <c r="M20" s="39">
        <v>325.624</v>
      </c>
      <c r="N20" s="39">
        <v>298.729</v>
      </c>
      <c r="O20" s="39">
        <v>270.298</v>
      </c>
      <c r="P20" s="39">
        <v>249.867</v>
      </c>
      <c r="Q20" s="39">
        <v>235.715</v>
      </c>
      <c r="R20" s="39">
        <v>223.933</v>
      </c>
      <c r="S20" s="39">
        <v>213.651</v>
      </c>
      <c r="T20" s="39">
        <v>204.623</v>
      </c>
      <c r="U20" s="39">
        <v>196.775</v>
      </c>
      <c r="V20" s="39">
        <v>190.06</v>
      </c>
      <c r="W20" s="39">
        <v>184.441</v>
      </c>
      <c r="X20" s="39">
        <v>179.872</v>
      </c>
      <c r="Y20" s="39">
        <v>176.266</v>
      </c>
      <c r="Z20" s="39">
        <v>173.52</v>
      </c>
      <c r="AA20" s="39">
        <v>171.511</v>
      </c>
      <c r="AB20" s="39">
        <v>170.071</v>
      </c>
      <c r="AC20" s="39">
        <v>169.02</v>
      </c>
      <c r="AD20" s="39">
        <v>168.166</v>
      </c>
      <c r="AE20" s="39">
        <v>167.315</v>
      </c>
      <c r="AF20" s="39">
        <v>166.291</v>
      </c>
      <c r="AG20" s="39">
        <v>164.942</v>
      </c>
      <c r="AH20" s="39">
        <v>163.136</v>
      </c>
      <c r="AI20" s="39">
        <v>160.753</v>
      </c>
      <c r="AJ20" s="39">
        <v>157.719</v>
      </c>
      <c r="AK20" s="39">
        <v>153.995</v>
      </c>
      <c r="AL20" s="39">
        <v>149.581</v>
      </c>
      <c r="AM20" s="39">
        <v>144.527</v>
      </c>
      <c r="AN20" s="39">
        <v>138.914</v>
      </c>
      <c r="AO20" s="39">
        <v>132.852</v>
      </c>
      <c r="AP20" s="39">
        <v>126.472</v>
      </c>
      <c r="AQ20" s="39">
        <v>119.91</v>
      </c>
      <c r="AR20" s="39">
        <v>113.304</v>
      </c>
      <c r="AS20" s="39">
        <v>106.782</v>
      </c>
      <c r="AT20" s="39">
        <v>100.465</v>
      </c>
      <c r="AU20" s="39">
        <v>94.461</v>
      </c>
      <c r="AV20" s="39">
        <v>88.84999999999999</v>
      </c>
      <c r="AW20" s="39">
        <v>83.69499999999999</v>
      </c>
      <c r="AX20" s="39">
        <v>79.03</v>
      </c>
      <c r="AY20" s="39">
        <v>74.86499999999999</v>
      </c>
      <c r="AZ20" s="39">
        <v>71.18899999999999</v>
      </c>
      <c r="BA20" s="39">
        <v>67.97</v>
      </c>
      <c r="BB20" s="39">
        <v>65.164</v>
      </c>
      <c r="BC20" s="39">
        <v>62.72</v>
      </c>
      <c r="BD20" s="39">
        <v>60.581</v>
      </c>
      <c r="BE20" s="39">
        <v>58.69</v>
      </c>
      <c r="BF20" s="39">
        <v>56.994</v>
      </c>
      <c r="BG20" s="39">
        <v>55.441</v>
      </c>
      <c r="BH20" s="39">
        <v>53.981</v>
      </c>
      <c r="BI20" s="39">
        <v>52.572</v>
      </c>
      <c r="BJ20" s="39">
        <v>51.173</v>
      </c>
      <c r="BK20" s="39">
        <v>49.747</v>
      </c>
      <c r="BL20" s="39">
        <v>48.267</v>
      </c>
      <c r="BM20" s="39">
        <v>46.708</v>
      </c>
      <c r="BN20" s="39">
        <v>45.057</v>
      </c>
      <c r="BO20" s="39">
        <v>43.301</v>
      </c>
      <c r="BP20" s="39">
        <v>41.441</v>
      </c>
      <c r="BQ20" s="39">
        <v>39.481</v>
      </c>
      <c r="BR20" s="39">
        <v>37.432</v>
      </c>
      <c r="BS20" s="39">
        <v>35.308</v>
      </c>
      <c r="BT20" s="39">
        <v>33.129</v>
      </c>
      <c r="BU20" s="39">
        <v>30.918</v>
      </c>
      <c r="BV20" s="39">
        <v>28.697</v>
      </c>
      <c r="BW20" s="39">
        <v>26.491</v>
      </c>
      <c r="BX20" s="39">
        <v>24.321</v>
      </c>
      <c r="BY20" s="39">
        <v>22.21</v>
      </c>
      <c r="BZ20" s="39">
        <v>20.174</v>
      </c>
      <c r="CA20" s="39">
        <v>18.23</v>
      </c>
      <c r="CB20" s="39">
        <v>16.387</v>
      </c>
      <c r="CC20" s="39">
        <v>14.654</v>
      </c>
      <c r="CD20" s="39">
        <v>13.034</v>
      </c>
      <c r="CE20" s="39">
        <v>11.528</v>
      </c>
    </row>
    <row r="21" ht="12.9" customHeight="1">
      <c r="A21" s="40">
        <v>13</v>
      </c>
      <c r="B21" s="39">
        <v>398.271</v>
      </c>
      <c r="C21" s="39">
        <v>406.881</v>
      </c>
      <c r="D21" s="39">
        <v>439.866</v>
      </c>
      <c r="E21" s="39">
        <v>442.526</v>
      </c>
      <c r="F21" s="39">
        <v>429.826</v>
      </c>
      <c r="G21" s="39">
        <v>433.93</v>
      </c>
      <c r="H21" s="39">
        <v>449.378</v>
      </c>
      <c r="I21" s="39">
        <v>434.526</v>
      </c>
      <c r="J21" s="39">
        <v>436.986</v>
      </c>
      <c r="K21" s="39">
        <v>401.896</v>
      </c>
      <c r="L21" s="39">
        <v>384.224</v>
      </c>
      <c r="M21" s="39">
        <v>352.45</v>
      </c>
      <c r="N21" s="39">
        <v>325.273</v>
      </c>
      <c r="O21" s="39">
        <v>298.386</v>
      </c>
      <c r="P21" s="39">
        <v>269.969</v>
      </c>
      <c r="Q21" s="39">
        <v>249.549</v>
      </c>
      <c r="R21" s="39">
        <v>235.409</v>
      </c>
      <c r="S21" s="39">
        <v>223.631</v>
      </c>
      <c r="T21" s="39">
        <v>213.356</v>
      </c>
      <c r="U21" s="39">
        <v>204.336</v>
      </c>
      <c r="V21" s="39">
        <v>196.472</v>
      </c>
      <c r="W21" s="39">
        <v>189.742</v>
      </c>
      <c r="X21" s="39">
        <v>184.11</v>
      </c>
      <c r="Y21" s="39">
        <v>179.522</v>
      </c>
      <c r="Z21" s="39">
        <v>175.902</v>
      </c>
      <c r="AA21" s="39">
        <v>173.14</v>
      </c>
      <c r="AB21" s="39">
        <v>171.115</v>
      </c>
      <c r="AC21" s="39">
        <v>169.659</v>
      </c>
      <c r="AD21" s="39">
        <v>168.591</v>
      </c>
      <c r="AE21" s="39">
        <v>167.721</v>
      </c>
      <c r="AF21" s="39">
        <v>166.854</v>
      </c>
      <c r="AG21" s="39">
        <v>165.813</v>
      </c>
      <c r="AH21" s="39">
        <v>164.459</v>
      </c>
      <c r="AI21" s="39">
        <v>162.648</v>
      </c>
      <c r="AJ21" s="39">
        <v>160.26</v>
      </c>
      <c r="AK21" s="39">
        <v>157.221</v>
      </c>
      <c r="AL21" s="39">
        <v>153.488</v>
      </c>
      <c r="AM21" s="39">
        <v>149.071</v>
      </c>
      <c r="AN21" s="39">
        <v>144.013</v>
      </c>
      <c r="AO21" s="39">
        <v>138.394</v>
      </c>
      <c r="AP21" s="39">
        <v>132.327</v>
      </c>
      <c r="AQ21" s="39">
        <v>125.942</v>
      </c>
      <c r="AR21" s="39">
        <v>119.376</v>
      </c>
      <c r="AS21" s="39">
        <v>112.765</v>
      </c>
      <c r="AT21" s="39">
        <v>106.238</v>
      </c>
      <c r="AU21" s="39">
        <v>99.917</v>
      </c>
      <c r="AV21" s="39">
        <v>93.907</v>
      </c>
      <c r="AW21" s="39">
        <v>88.291</v>
      </c>
      <c r="AX21" s="39">
        <v>83.13</v>
      </c>
      <c r="AY21" s="39">
        <v>78.461</v>
      </c>
      <c r="AZ21" s="39">
        <v>74.291</v>
      </c>
      <c r="BA21" s="39">
        <v>70.60899999999999</v>
      </c>
      <c r="BB21" s="39">
        <v>67.384</v>
      </c>
      <c r="BC21" s="39">
        <v>64.57299999999999</v>
      </c>
      <c r="BD21" s="39">
        <v>62.123</v>
      </c>
      <c r="BE21" s="39">
        <v>59.977</v>
      </c>
      <c r="BF21" s="39">
        <v>58.081</v>
      </c>
      <c r="BG21" s="39">
        <v>56.379</v>
      </c>
      <c r="BH21" s="39">
        <v>54.819</v>
      </c>
      <c r="BI21" s="39">
        <v>53.354</v>
      </c>
      <c r="BJ21" s="39">
        <v>51.939</v>
      </c>
      <c r="BK21" s="39">
        <v>50.533</v>
      </c>
      <c r="BL21" s="39">
        <v>49.102</v>
      </c>
      <c r="BM21" s="39">
        <v>47.616</v>
      </c>
      <c r="BN21" s="39">
        <v>46.05</v>
      </c>
      <c r="BO21" s="39">
        <v>44.392</v>
      </c>
      <c r="BP21" s="39">
        <v>42.631</v>
      </c>
      <c r="BQ21" s="39">
        <v>40.765</v>
      </c>
      <c r="BR21" s="39">
        <v>38.799</v>
      </c>
      <c r="BS21" s="39">
        <v>36.744</v>
      </c>
      <c r="BT21" s="39">
        <v>34.614</v>
      </c>
      <c r="BU21" s="39">
        <v>32.43</v>
      </c>
      <c r="BV21" s="39">
        <v>30.212</v>
      </c>
      <c r="BW21" s="39">
        <v>27.986</v>
      </c>
      <c r="BX21" s="39">
        <v>25.773</v>
      </c>
      <c r="BY21" s="39">
        <v>23.597</v>
      </c>
      <c r="BZ21" s="39">
        <v>21.479</v>
      </c>
      <c r="CA21" s="39">
        <v>19.437</v>
      </c>
      <c r="CB21" s="39">
        <v>17.487</v>
      </c>
      <c r="CC21" s="39">
        <v>15.639</v>
      </c>
      <c r="CD21" s="39">
        <v>13.9</v>
      </c>
      <c r="CE21" s="39">
        <v>12.274</v>
      </c>
    </row>
    <row r="22" ht="12.9" customHeight="1">
      <c r="A22" s="40">
        <v>14</v>
      </c>
      <c r="B22" s="39">
        <v>368.988</v>
      </c>
      <c r="C22" s="39">
        <v>398.044</v>
      </c>
      <c r="D22" s="39">
        <v>406.634</v>
      </c>
      <c r="E22" s="39">
        <v>439.578</v>
      </c>
      <c r="F22" s="39">
        <v>442.217</v>
      </c>
      <c r="G22" s="39">
        <v>429.508</v>
      </c>
      <c r="H22" s="39">
        <v>433.588</v>
      </c>
      <c r="I22" s="39">
        <v>449.022</v>
      </c>
      <c r="J22" s="39">
        <v>434.158</v>
      </c>
      <c r="K22" s="39">
        <v>436.605</v>
      </c>
      <c r="L22" s="39">
        <v>401.509</v>
      </c>
      <c r="M22" s="39">
        <v>383.826</v>
      </c>
      <c r="N22" s="39">
        <v>352.065</v>
      </c>
      <c r="O22" s="39">
        <v>324.9</v>
      </c>
      <c r="P22" s="39">
        <v>298.028</v>
      </c>
      <c r="Q22" s="39">
        <v>269.627</v>
      </c>
      <c r="R22" s="39">
        <v>249.223</v>
      </c>
      <c r="S22" s="39">
        <v>235.089</v>
      </c>
      <c r="T22" s="39">
        <v>223.32</v>
      </c>
      <c r="U22" s="39">
        <v>213.055</v>
      </c>
      <c r="V22" s="39">
        <v>204.019</v>
      </c>
      <c r="W22" s="39">
        <v>196.14</v>
      </c>
      <c r="X22" s="39">
        <v>189.395</v>
      </c>
      <c r="Y22" s="39">
        <v>183.745</v>
      </c>
      <c r="Z22" s="39">
        <v>179.143</v>
      </c>
      <c r="AA22" s="39">
        <v>175.505</v>
      </c>
      <c r="AB22" s="39">
        <v>172.726</v>
      </c>
      <c r="AC22" s="39">
        <v>170.685</v>
      </c>
      <c r="AD22" s="39">
        <v>169.211</v>
      </c>
      <c r="AE22" s="39">
        <v>168.126</v>
      </c>
      <c r="AF22" s="39">
        <v>167.238</v>
      </c>
      <c r="AG22" s="39">
        <v>166.354</v>
      </c>
      <c r="AH22" s="39">
        <v>165.31</v>
      </c>
      <c r="AI22" s="39">
        <v>163.948</v>
      </c>
      <c r="AJ22" s="39">
        <v>162.131</v>
      </c>
      <c r="AK22" s="39">
        <v>159.74</v>
      </c>
      <c r="AL22" s="39">
        <v>156.692</v>
      </c>
      <c r="AM22" s="39">
        <v>152.955</v>
      </c>
      <c r="AN22" s="39">
        <v>148.532</v>
      </c>
      <c r="AO22" s="39">
        <v>143.468</v>
      </c>
      <c r="AP22" s="39">
        <v>137.844</v>
      </c>
      <c r="AQ22" s="39">
        <v>131.772</v>
      </c>
      <c r="AR22" s="39">
        <v>125.382</v>
      </c>
      <c r="AS22" s="39">
        <v>118.811</v>
      </c>
      <c r="AT22" s="39">
        <v>112.195</v>
      </c>
      <c r="AU22" s="39">
        <v>105.664</v>
      </c>
      <c r="AV22" s="39">
        <v>99.337</v>
      </c>
      <c r="AW22" s="39">
        <v>93.322</v>
      </c>
      <c r="AX22" s="39">
        <v>87.70099999999999</v>
      </c>
      <c r="AY22" s="39">
        <v>82.536</v>
      </c>
      <c r="AZ22" s="39">
        <v>77.86</v>
      </c>
      <c r="BA22" s="39">
        <v>73.684</v>
      </c>
      <c r="BB22" s="39">
        <v>69.996</v>
      </c>
      <c r="BC22" s="39">
        <v>66.76600000000001</v>
      </c>
      <c r="BD22" s="39">
        <v>63.949</v>
      </c>
      <c r="BE22" s="39">
        <v>61.493</v>
      </c>
      <c r="BF22" s="39">
        <v>59.341</v>
      </c>
      <c r="BG22" s="39">
        <v>57.438</v>
      </c>
      <c r="BH22" s="39">
        <v>55.73</v>
      </c>
      <c r="BI22" s="39">
        <v>54.164</v>
      </c>
      <c r="BJ22" s="39">
        <v>52.693</v>
      </c>
      <c r="BK22" s="39">
        <v>51.271</v>
      </c>
      <c r="BL22" s="39">
        <v>49.859</v>
      </c>
      <c r="BM22" s="39">
        <v>48.421</v>
      </c>
      <c r="BN22" s="39">
        <v>46.928</v>
      </c>
      <c r="BO22" s="39">
        <v>45.358</v>
      </c>
      <c r="BP22" s="39">
        <v>43.693</v>
      </c>
      <c r="BQ22" s="39">
        <v>41.925</v>
      </c>
      <c r="BR22" s="39">
        <v>40.053</v>
      </c>
      <c r="BS22" s="39">
        <v>38.081</v>
      </c>
      <c r="BT22" s="39">
        <v>36.019</v>
      </c>
      <c r="BU22" s="39">
        <v>33.883</v>
      </c>
      <c r="BV22" s="39">
        <v>31.692</v>
      </c>
      <c r="BW22" s="39">
        <v>29.469</v>
      </c>
      <c r="BX22" s="39">
        <v>27.236</v>
      </c>
      <c r="BY22" s="39">
        <v>25.016</v>
      </c>
      <c r="BZ22" s="39">
        <v>22.835</v>
      </c>
      <c r="CA22" s="39">
        <v>20.711</v>
      </c>
      <c r="CB22" s="39">
        <v>18.663</v>
      </c>
      <c r="CC22" s="39">
        <v>16.706</v>
      </c>
      <c r="CD22" s="39">
        <v>14.852</v>
      </c>
      <c r="CE22" s="39">
        <v>13.106</v>
      </c>
    </row>
    <row r="23" ht="12.9" customHeight="1">
      <c r="A23" s="40">
        <v>15</v>
      </c>
      <c r="B23" s="39">
        <v>370.864</v>
      </c>
      <c r="C23" s="39">
        <v>368.737</v>
      </c>
      <c r="D23" s="39">
        <v>397.767</v>
      </c>
      <c r="E23" s="39">
        <v>406.322</v>
      </c>
      <c r="F23" s="39">
        <v>439.234</v>
      </c>
      <c r="G23" s="39">
        <v>441.858</v>
      </c>
      <c r="H23" s="39">
        <v>429.129</v>
      </c>
      <c r="I23" s="39">
        <v>433.196</v>
      </c>
      <c r="J23" s="39">
        <v>448.607</v>
      </c>
      <c r="K23" s="39">
        <v>433.736</v>
      </c>
      <c r="L23" s="39">
        <v>436.166</v>
      </c>
      <c r="M23" s="39">
        <v>401.062</v>
      </c>
      <c r="N23" s="39">
        <v>383.39</v>
      </c>
      <c r="O23" s="39">
        <v>351.644</v>
      </c>
      <c r="P23" s="39">
        <v>324.495</v>
      </c>
      <c r="Q23" s="39">
        <v>297.64</v>
      </c>
      <c r="R23" s="39">
        <v>269.258</v>
      </c>
      <c r="S23" s="39">
        <v>248.865</v>
      </c>
      <c r="T23" s="39">
        <v>234.742</v>
      </c>
      <c r="U23" s="39">
        <v>222.984</v>
      </c>
      <c r="V23" s="39">
        <v>212.703</v>
      </c>
      <c r="W23" s="39">
        <v>203.651</v>
      </c>
      <c r="X23" s="39">
        <v>195.757</v>
      </c>
      <c r="Y23" s="39">
        <v>188.993</v>
      </c>
      <c r="Z23" s="39">
        <v>183.327</v>
      </c>
      <c r="AA23" s="39">
        <v>178.708</v>
      </c>
      <c r="AB23" s="39">
        <v>175.052</v>
      </c>
      <c r="AC23" s="39">
        <v>172.257</v>
      </c>
      <c r="AD23" s="39">
        <v>170.197</v>
      </c>
      <c r="AE23" s="39">
        <v>168.706</v>
      </c>
      <c r="AF23" s="39">
        <v>167.602</v>
      </c>
      <c r="AG23" s="39">
        <v>166.697</v>
      </c>
      <c r="AH23" s="39">
        <v>165.807</v>
      </c>
      <c r="AI23" s="39">
        <v>164.755</v>
      </c>
      <c r="AJ23" s="39">
        <v>163.389</v>
      </c>
      <c r="AK23" s="39">
        <v>161.565</v>
      </c>
      <c r="AL23" s="39">
        <v>159.164</v>
      </c>
      <c r="AM23" s="39">
        <v>156.112</v>
      </c>
      <c r="AN23" s="39">
        <v>152.37</v>
      </c>
      <c r="AO23" s="39">
        <v>147.941</v>
      </c>
      <c r="AP23" s="39">
        <v>142.871</v>
      </c>
      <c r="AQ23" s="39">
        <v>137.242</v>
      </c>
      <c r="AR23" s="39">
        <v>131.166</v>
      </c>
      <c r="AS23" s="39">
        <v>124.77</v>
      </c>
      <c r="AT23" s="39">
        <v>118.194</v>
      </c>
      <c r="AU23" s="39">
        <v>111.573</v>
      </c>
      <c r="AV23" s="39">
        <v>105.036</v>
      </c>
      <c r="AW23" s="39">
        <v>98.705</v>
      </c>
      <c r="AX23" s="39">
        <v>92.684</v>
      </c>
      <c r="AY23" s="39">
        <v>87.05800000000001</v>
      </c>
      <c r="AZ23" s="39">
        <v>81.887</v>
      </c>
      <c r="BA23" s="39">
        <v>77.205</v>
      </c>
      <c r="BB23" s="39">
        <v>73.023</v>
      </c>
      <c r="BC23" s="39">
        <v>69.33</v>
      </c>
      <c r="BD23" s="39">
        <v>66.09399999999999</v>
      </c>
      <c r="BE23" s="39">
        <v>63.27</v>
      </c>
      <c r="BF23" s="39">
        <v>60.807</v>
      </c>
      <c r="BG23" s="39">
        <v>58.649</v>
      </c>
      <c r="BH23" s="39">
        <v>56.739</v>
      </c>
      <c r="BI23" s="39">
        <v>55.025</v>
      </c>
      <c r="BJ23" s="39">
        <v>53.452</v>
      </c>
      <c r="BK23" s="39">
        <v>51.974</v>
      </c>
      <c r="BL23" s="39">
        <v>50.545</v>
      </c>
      <c r="BM23" s="39">
        <v>49.126</v>
      </c>
      <c r="BN23" s="39">
        <v>47.682</v>
      </c>
      <c r="BO23" s="39">
        <v>46.182</v>
      </c>
      <c r="BP23" s="39">
        <v>44.605</v>
      </c>
      <c r="BQ23" s="39">
        <v>42.934</v>
      </c>
      <c r="BR23" s="39">
        <v>41.159</v>
      </c>
      <c r="BS23" s="39">
        <v>39.28</v>
      </c>
      <c r="BT23" s="39">
        <v>37.301</v>
      </c>
      <c r="BU23" s="39">
        <v>35.232</v>
      </c>
      <c r="BV23" s="39">
        <v>33.09</v>
      </c>
      <c r="BW23" s="39">
        <v>30.893</v>
      </c>
      <c r="BX23" s="39">
        <v>28.663</v>
      </c>
      <c r="BY23" s="39">
        <v>26.423</v>
      </c>
      <c r="BZ23" s="39">
        <v>24.197</v>
      </c>
      <c r="CA23" s="39">
        <v>22.009</v>
      </c>
      <c r="CB23" s="39">
        <v>19.878</v>
      </c>
      <c r="CC23" s="39">
        <v>17.823</v>
      </c>
      <c r="CD23" s="39">
        <v>15.86</v>
      </c>
      <c r="CE23" s="39">
        <v>13.999</v>
      </c>
    </row>
    <row r="24" ht="12.9" customHeight="1">
      <c r="A24" s="40">
        <v>16</v>
      </c>
      <c r="B24" s="39">
        <v>354.498</v>
      </c>
      <c r="C24" s="39">
        <v>370.718</v>
      </c>
      <c r="D24" s="39">
        <v>368.551</v>
      </c>
      <c r="E24" s="39">
        <v>397.522</v>
      </c>
      <c r="F24" s="39">
        <v>406.051</v>
      </c>
      <c r="G24" s="39">
        <v>438.937</v>
      </c>
      <c r="H24" s="39">
        <v>441.54</v>
      </c>
      <c r="I24" s="39">
        <v>428.809</v>
      </c>
      <c r="J24" s="39">
        <v>432.859</v>
      </c>
      <c r="K24" s="39">
        <v>448.255</v>
      </c>
      <c r="L24" s="39">
        <v>433.375</v>
      </c>
      <c r="M24" s="39">
        <v>435.789</v>
      </c>
      <c r="N24" s="39">
        <v>400.71</v>
      </c>
      <c r="O24" s="39">
        <v>383.053</v>
      </c>
      <c r="P24" s="39">
        <v>351.334</v>
      </c>
      <c r="Q24" s="39">
        <v>324.21</v>
      </c>
      <c r="R24" s="39">
        <v>297.382</v>
      </c>
      <c r="S24" s="39">
        <v>269.02</v>
      </c>
      <c r="T24" s="39">
        <v>248.646</v>
      </c>
      <c r="U24" s="39">
        <v>234.541</v>
      </c>
      <c r="V24" s="39">
        <v>222.77</v>
      </c>
      <c r="W24" s="39">
        <v>212.476</v>
      </c>
      <c r="X24" s="39">
        <v>203.413</v>
      </c>
      <c r="Y24" s="39">
        <v>195.504</v>
      </c>
      <c r="Z24" s="39">
        <v>188.728</v>
      </c>
      <c r="AA24" s="39">
        <v>183.047</v>
      </c>
      <c r="AB24" s="39">
        <v>178.413</v>
      </c>
      <c r="AC24" s="39">
        <v>174.743</v>
      </c>
      <c r="AD24" s="39">
        <v>171.931</v>
      </c>
      <c r="AE24" s="39">
        <v>169.856</v>
      </c>
      <c r="AF24" s="39">
        <v>168.35</v>
      </c>
      <c r="AG24" s="39">
        <v>167.23</v>
      </c>
      <c r="AH24" s="39">
        <v>166.321</v>
      </c>
      <c r="AI24" s="39">
        <v>165.426</v>
      </c>
      <c r="AJ24" s="39">
        <v>164.369</v>
      </c>
      <c r="AK24" s="39">
        <v>162.999</v>
      </c>
      <c r="AL24" s="39">
        <v>161.168</v>
      </c>
      <c r="AM24" s="39">
        <v>158.764</v>
      </c>
      <c r="AN24" s="39">
        <v>155.707</v>
      </c>
      <c r="AO24" s="39">
        <v>151.96</v>
      </c>
      <c r="AP24" s="39">
        <v>147.527</v>
      </c>
      <c r="AQ24" s="39">
        <v>142.453</v>
      </c>
      <c r="AR24" s="39">
        <v>136.821</v>
      </c>
      <c r="AS24" s="39">
        <v>130.74</v>
      </c>
      <c r="AT24" s="39">
        <v>124.342</v>
      </c>
      <c r="AU24" s="39">
        <v>117.762</v>
      </c>
      <c r="AV24" s="39">
        <v>111.138</v>
      </c>
      <c r="AW24" s="39">
        <v>104.597</v>
      </c>
      <c r="AX24" s="39">
        <v>98.26300000000001</v>
      </c>
      <c r="AY24" s="39">
        <v>92.238</v>
      </c>
      <c r="AZ24" s="39">
        <v>86.60899999999999</v>
      </c>
      <c r="BA24" s="39">
        <v>81.434</v>
      </c>
      <c r="BB24" s="39">
        <v>76.748</v>
      </c>
      <c r="BC24" s="39">
        <v>72.562</v>
      </c>
      <c r="BD24" s="39">
        <v>68.864</v>
      </c>
      <c r="BE24" s="39">
        <v>65.623</v>
      </c>
      <c r="BF24" s="39">
        <v>62.794</v>
      </c>
      <c r="BG24" s="39">
        <v>60.327</v>
      </c>
      <c r="BH24" s="39">
        <v>58.164</v>
      </c>
      <c r="BI24" s="39">
        <v>56.25</v>
      </c>
      <c r="BJ24" s="39">
        <v>54.529</v>
      </c>
      <c r="BK24" s="39">
        <v>52.951</v>
      </c>
      <c r="BL24" s="39">
        <v>51.469</v>
      </c>
      <c r="BM24" s="39">
        <v>50.035</v>
      </c>
      <c r="BN24" s="39">
        <v>48.611</v>
      </c>
      <c r="BO24" s="39">
        <v>47.161</v>
      </c>
      <c r="BP24" s="39">
        <v>45.656</v>
      </c>
      <c r="BQ24" s="39">
        <v>44.073</v>
      </c>
      <c r="BR24" s="39">
        <v>42.397</v>
      </c>
      <c r="BS24" s="39">
        <v>40.618</v>
      </c>
      <c r="BT24" s="39">
        <v>38.733</v>
      </c>
      <c r="BU24" s="39">
        <v>36.749</v>
      </c>
      <c r="BV24" s="39">
        <v>34.676</v>
      </c>
      <c r="BW24" s="39">
        <v>32.528</v>
      </c>
      <c r="BX24" s="39">
        <v>30.326</v>
      </c>
      <c r="BY24" s="39">
        <v>28.091</v>
      </c>
      <c r="BZ24" s="39">
        <v>25.846</v>
      </c>
      <c r="CA24" s="39">
        <v>23.616</v>
      </c>
      <c r="CB24" s="39">
        <v>21.422</v>
      </c>
      <c r="CC24" s="39">
        <v>19.286</v>
      </c>
      <c r="CD24" s="39">
        <v>17.227</v>
      </c>
      <c r="CE24" s="39">
        <v>15.258</v>
      </c>
    </row>
    <row r="25" ht="12.9" customHeight="1">
      <c r="A25" s="40">
        <v>17</v>
      </c>
      <c r="B25" s="39">
        <v>340.402</v>
      </c>
      <c r="C25" s="39">
        <v>354.509</v>
      </c>
      <c r="D25" s="39">
        <v>370.702</v>
      </c>
      <c r="E25" s="39">
        <v>368.503</v>
      </c>
      <c r="F25" s="39">
        <v>397.425</v>
      </c>
      <c r="G25" s="39">
        <v>405.939</v>
      </c>
      <c r="H25" s="39">
        <v>438.801</v>
      </c>
      <c r="I25" s="39">
        <v>441.406</v>
      </c>
      <c r="J25" s="39">
        <v>428.666</v>
      </c>
      <c r="K25" s="39">
        <v>432.715</v>
      </c>
      <c r="L25" s="39">
        <v>448.098</v>
      </c>
      <c r="M25" s="39">
        <v>433.218</v>
      </c>
      <c r="N25" s="39">
        <v>435.648</v>
      </c>
      <c r="O25" s="39">
        <v>400.598</v>
      </c>
      <c r="P25" s="39">
        <v>382.972</v>
      </c>
      <c r="Q25" s="39">
        <v>351.286</v>
      </c>
      <c r="R25" s="39">
        <v>324.196</v>
      </c>
      <c r="S25" s="39">
        <v>297.386</v>
      </c>
      <c r="T25" s="39">
        <v>269.049</v>
      </c>
      <c r="U25" s="39">
        <v>248.696</v>
      </c>
      <c r="V25" s="39">
        <v>234.581</v>
      </c>
      <c r="W25" s="39">
        <v>222.799</v>
      </c>
      <c r="X25" s="39">
        <v>212.494</v>
      </c>
      <c r="Y25" s="39">
        <v>203.416</v>
      </c>
      <c r="Z25" s="39">
        <v>195.496</v>
      </c>
      <c r="AA25" s="39">
        <v>188.707</v>
      </c>
      <c r="AB25" s="39">
        <v>183.013</v>
      </c>
      <c r="AC25" s="39">
        <v>178.365</v>
      </c>
      <c r="AD25" s="39">
        <v>174.68</v>
      </c>
      <c r="AE25" s="39">
        <v>171.854</v>
      </c>
      <c r="AF25" s="39">
        <v>169.763</v>
      </c>
      <c r="AG25" s="39">
        <v>168.241</v>
      </c>
      <c r="AH25" s="39">
        <v>167.12</v>
      </c>
      <c r="AI25" s="39">
        <v>166.206</v>
      </c>
      <c r="AJ25" s="39">
        <v>165.309</v>
      </c>
      <c r="AK25" s="39">
        <v>164.25</v>
      </c>
      <c r="AL25" s="39">
        <v>162.872</v>
      </c>
      <c r="AM25" s="39">
        <v>161.04</v>
      </c>
      <c r="AN25" s="39">
        <v>158.632</v>
      </c>
      <c r="AO25" s="39">
        <v>155.572</v>
      </c>
      <c r="AP25" s="39">
        <v>151.823</v>
      </c>
      <c r="AQ25" s="39">
        <v>147.388</v>
      </c>
      <c r="AR25" s="39">
        <v>142.312</v>
      </c>
      <c r="AS25" s="39">
        <v>136.677</v>
      </c>
      <c r="AT25" s="39">
        <v>130.595</v>
      </c>
      <c r="AU25" s="39">
        <v>124.195</v>
      </c>
      <c r="AV25" s="39">
        <v>117.612</v>
      </c>
      <c r="AW25" s="39">
        <v>110.987</v>
      </c>
      <c r="AX25" s="39">
        <v>104.445</v>
      </c>
      <c r="AY25" s="39">
        <v>98.10899999999999</v>
      </c>
      <c r="AZ25" s="39">
        <v>92.083</v>
      </c>
      <c r="BA25" s="39">
        <v>86.45</v>
      </c>
      <c r="BB25" s="39">
        <v>81.274</v>
      </c>
      <c r="BC25" s="39">
        <v>76.586</v>
      </c>
      <c r="BD25" s="39">
        <v>72.39700000000001</v>
      </c>
      <c r="BE25" s="39">
        <v>68.696</v>
      </c>
      <c r="BF25" s="39">
        <v>65.452</v>
      </c>
      <c r="BG25" s="39">
        <v>62.621</v>
      </c>
      <c r="BH25" s="39">
        <v>60.15</v>
      </c>
      <c r="BI25" s="39">
        <v>57.983</v>
      </c>
      <c r="BJ25" s="39">
        <v>56.066</v>
      </c>
      <c r="BK25" s="39">
        <v>54.341</v>
      </c>
      <c r="BL25" s="39">
        <v>52.76</v>
      </c>
      <c r="BM25" s="39">
        <v>51.273</v>
      </c>
      <c r="BN25" s="39">
        <v>49.836</v>
      </c>
      <c r="BO25" s="39">
        <v>48.408</v>
      </c>
      <c r="BP25" s="39">
        <v>46.954</v>
      </c>
      <c r="BQ25" s="39">
        <v>45.446</v>
      </c>
      <c r="BR25" s="39">
        <v>43.86</v>
      </c>
      <c r="BS25" s="39">
        <v>42.179</v>
      </c>
      <c r="BT25" s="39">
        <v>40.396</v>
      </c>
      <c r="BU25" s="39">
        <v>38.508</v>
      </c>
      <c r="BV25" s="39">
        <v>36.521</v>
      </c>
      <c r="BW25" s="39">
        <v>34.444</v>
      </c>
      <c r="BX25" s="39">
        <v>32.293</v>
      </c>
      <c r="BY25" s="39">
        <v>30.087</v>
      </c>
      <c r="BZ25" s="39">
        <v>27.848</v>
      </c>
      <c r="CA25" s="39">
        <v>25.601</v>
      </c>
      <c r="CB25" s="39">
        <v>23.366</v>
      </c>
      <c r="CC25" s="39">
        <v>21.17</v>
      </c>
      <c r="CD25" s="39">
        <v>19.03</v>
      </c>
      <c r="CE25" s="39">
        <v>16.967</v>
      </c>
    </row>
    <row r="26" ht="12.9" customHeight="1">
      <c r="A26" s="40">
        <v>18</v>
      </c>
      <c r="B26" s="39">
        <v>330.475</v>
      </c>
      <c r="C26" s="39">
        <v>340.701</v>
      </c>
      <c r="D26" s="39">
        <v>354.875</v>
      </c>
      <c r="E26" s="39">
        <v>371.107</v>
      </c>
      <c r="F26" s="39">
        <v>368.831</v>
      </c>
      <c r="G26" s="39">
        <v>397.741</v>
      </c>
      <c r="H26" s="39">
        <v>406.275</v>
      </c>
      <c r="I26" s="39">
        <v>439.162</v>
      </c>
      <c r="J26" s="39">
        <v>441.754</v>
      </c>
      <c r="K26" s="39">
        <v>429.054</v>
      </c>
      <c r="L26" s="39">
        <v>433.121</v>
      </c>
      <c r="M26" s="39">
        <v>448.516</v>
      </c>
      <c r="N26" s="39">
        <v>433.615</v>
      </c>
      <c r="O26" s="39">
        <v>436.009</v>
      </c>
      <c r="P26" s="39">
        <v>400.946</v>
      </c>
      <c r="Q26" s="39">
        <v>383.289</v>
      </c>
      <c r="R26" s="39">
        <v>351.577</v>
      </c>
      <c r="S26" s="39">
        <v>324.425</v>
      </c>
      <c r="T26" s="39">
        <v>297.56</v>
      </c>
      <c r="U26" s="39">
        <v>269.168</v>
      </c>
      <c r="V26" s="39">
        <v>248.806</v>
      </c>
      <c r="W26" s="39">
        <v>234.676</v>
      </c>
      <c r="X26" s="39">
        <v>222.883</v>
      </c>
      <c r="Y26" s="39">
        <v>212.56</v>
      </c>
      <c r="Z26" s="39">
        <v>203.469</v>
      </c>
      <c r="AA26" s="39">
        <v>195.533</v>
      </c>
      <c r="AB26" s="39">
        <v>188.728</v>
      </c>
      <c r="AC26" s="39">
        <v>183.017</v>
      </c>
      <c r="AD26" s="39">
        <v>178.351</v>
      </c>
      <c r="AE26" s="39">
        <v>174.65</v>
      </c>
      <c r="AF26" s="39">
        <v>171.806</v>
      </c>
      <c r="AG26" s="39">
        <v>169.697</v>
      </c>
      <c r="AH26" s="39">
        <v>168.173</v>
      </c>
      <c r="AI26" s="39">
        <v>167.047</v>
      </c>
      <c r="AJ26" s="39">
        <v>166.13</v>
      </c>
      <c r="AK26" s="39">
        <v>165.229</v>
      </c>
      <c r="AL26" s="39">
        <v>164.162</v>
      </c>
      <c r="AM26" s="39">
        <v>162.782</v>
      </c>
      <c r="AN26" s="39">
        <v>160.946</v>
      </c>
      <c r="AO26" s="39">
        <v>158.534</v>
      </c>
      <c r="AP26" s="39">
        <v>155.471</v>
      </c>
      <c r="AQ26" s="39">
        <v>151.718</v>
      </c>
      <c r="AR26" s="39">
        <v>147.28</v>
      </c>
      <c r="AS26" s="39">
        <v>142.201</v>
      </c>
      <c r="AT26" s="39">
        <v>136.565</v>
      </c>
      <c r="AU26" s="39">
        <v>130.481</v>
      </c>
      <c r="AV26" s="39">
        <v>124.078</v>
      </c>
      <c r="AW26" s="39">
        <v>117.494</v>
      </c>
      <c r="AX26" s="39">
        <v>110.867</v>
      </c>
      <c r="AY26" s="39">
        <v>104.323</v>
      </c>
      <c r="AZ26" s="39">
        <v>97.985</v>
      </c>
      <c r="BA26" s="39">
        <v>91.95699999999999</v>
      </c>
      <c r="BB26" s="39">
        <v>86.322</v>
      </c>
      <c r="BC26" s="39">
        <v>81.142</v>
      </c>
      <c r="BD26" s="39">
        <v>76.452</v>
      </c>
      <c r="BE26" s="39">
        <v>72.26000000000001</v>
      </c>
      <c r="BF26" s="39">
        <v>68.556</v>
      </c>
      <c r="BG26" s="39">
        <v>65.309</v>
      </c>
      <c r="BH26" s="39">
        <v>62.474</v>
      </c>
      <c r="BI26" s="39">
        <v>59.998</v>
      </c>
      <c r="BJ26" s="39">
        <v>57.829</v>
      </c>
      <c r="BK26" s="39">
        <v>55.906</v>
      </c>
      <c r="BL26" s="39">
        <v>54.178</v>
      </c>
      <c r="BM26" s="39">
        <v>52.593</v>
      </c>
      <c r="BN26" s="39">
        <v>51.102</v>
      </c>
      <c r="BO26" s="39">
        <v>49.66</v>
      </c>
      <c r="BP26" s="39">
        <v>48.228</v>
      </c>
      <c r="BQ26" s="39">
        <v>46.77</v>
      </c>
      <c r="BR26" s="39">
        <v>45.258</v>
      </c>
      <c r="BS26" s="39">
        <v>43.667</v>
      </c>
      <c r="BT26" s="39">
        <v>41.983</v>
      </c>
      <c r="BU26" s="39">
        <v>40.195</v>
      </c>
      <c r="BV26" s="39">
        <v>38.303</v>
      </c>
      <c r="BW26" s="39">
        <v>36.312</v>
      </c>
      <c r="BX26" s="39">
        <v>34.231</v>
      </c>
      <c r="BY26" s="39">
        <v>32.076</v>
      </c>
      <c r="BZ26" s="39">
        <v>29.866</v>
      </c>
      <c r="CA26" s="39">
        <v>27.624</v>
      </c>
      <c r="CB26" s="39">
        <v>25.371</v>
      </c>
      <c r="CC26" s="39">
        <v>23.133</v>
      </c>
      <c r="CD26" s="39">
        <v>20.932</v>
      </c>
      <c r="CE26" s="39">
        <v>18.789</v>
      </c>
    </row>
    <row r="27" ht="12.9" customHeight="1">
      <c r="A27" s="40">
        <v>19</v>
      </c>
      <c r="B27" s="39">
        <v>343.366</v>
      </c>
      <c r="C27" s="39">
        <v>331.069</v>
      </c>
      <c r="D27" s="39">
        <v>341.414</v>
      </c>
      <c r="E27" s="39">
        <v>355.669</v>
      </c>
      <c r="F27" s="39">
        <v>371.777</v>
      </c>
      <c r="G27" s="39">
        <v>369.519</v>
      </c>
      <c r="H27" s="39">
        <v>398.474</v>
      </c>
      <c r="I27" s="39">
        <v>407.081</v>
      </c>
      <c r="J27" s="39">
        <v>439.943</v>
      </c>
      <c r="K27" s="39">
        <v>442.6</v>
      </c>
      <c r="L27" s="39">
        <v>429.954</v>
      </c>
      <c r="M27" s="39">
        <v>434.064</v>
      </c>
      <c r="N27" s="39">
        <v>449.351</v>
      </c>
      <c r="O27" s="39">
        <v>434.349</v>
      </c>
      <c r="P27" s="39">
        <v>436.633</v>
      </c>
      <c r="Q27" s="39">
        <v>401.458</v>
      </c>
      <c r="R27" s="39">
        <v>383.669</v>
      </c>
      <c r="S27" s="39">
        <v>351.787</v>
      </c>
      <c r="T27" s="39">
        <v>324.47</v>
      </c>
      <c r="U27" s="39">
        <v>297.437</v>
      </c>
      <c r="V27" s="39">
        <v>269.037</v>
      </c>
      <c r="W27" s="39">
        <v>248.659</v>
      </c>
      <c r="X27" s="39">
        <v>234.517</v>
      </c>
      <c r="Y27" s="39">
        <v>222.701</v>
      </c>
      <c r="Z27" s="39">
        <v>212.362</v>
      </c>
      <c r="AA27" s="39">
        <v>203.251</v>
      </c>
      <c r="AB27" s="39">
        <v>195.295</v>
      </c>
      <c r="AC27" s="39">
        <v>188.469</v>
      </c>
      <c r="AD27" s="39">
        <v>182.737</v>
      </c>
      <c r="AE27" s="39">
        <v>178.051</v>
      </c>
      <c r="AF27" s="39">
        <v>174.327</v>
      </c>
      <c r="AG27" s="39">
        <v>171.461</v>
      </c>
      <c r="AH27" s="39">
        <v>169.348</v>
      </c>
      <c r="AI27" s="39">
        <v>167.816</v>
      </c>
      <c r="AJ27" s="39">
        <v>166.685</v>
      </c>
      <c r="AK27" s="39">
        <v>165.763</v>
      </c>
      <c r="AL27" s="39">
        <v>164.85</v>
      </c>
      <c r="AM27" s="39">
        <v>163.779</v>
      </c>
      <c r="AN27" s="39">
        <v>162.392</v>
      </c>
      <c r="AO27" s="39">
        <v>160.551</v>
      </c>
      <c r="AP27" s="39">
        <v>158.132</v>
      </c>
      <c r="AQ27" s="39">
        <v>155.062</v>
      </c>
      <c r="AR27" s="39">
        <v>151.305</v>
      </c>
      <c r="AS27" s="39">
        <v>146.861</v>
      </c>
      <c r="AT27" s="39">
        <v>141.778</v>
      </c>
      <c r="AU27" s="39">
        <v>136.136</v>
      </c>
      <c r="AV27" s="39">
        <v>130.048</v>
      </c>
      <c r="AW27" s="39">
        <v>123.642</v>
      </c>
      <c r="AX27" s="39">
        <v>117.054</v>
      </c>
      <c r="AY27" s="39">
        <v>110.423</v>
      </c>
      <c r="AZ27" s="39">
        <v>103.875</v>
      </c>
      <c r="BA27" s="39">
        <v>97.533</v>
      </c>
      <c r="BB27" s="39">
        <v>91.501</v>
      </c>
      <c r="BC27" s="39">
        <v>85.861</v>
      </c>
      <c r="BD27" s="39">
        <v>80.67700000000001</v>
      </c>
      <c r="BE27" s="39">
        <v>75.98099999999999</v>
      </c>
      <c r="BF27" s="39">
        <v>71.78400000000001</v>
      </c>
      <c r="BG27" s="39">
        <v>68.074</v>
      </c>
      <c r="BH27" s="39">
        <v>64.822</v>
      </c>
      <c r="BI27" s="39">
        <v>61.98</v>
      </c>
      <c r="BJ27" s="39">
        <v>59.499</v>
      </c>
      <c r="BK27" s="39">
        <v>57.322</v>
      </c>
      <c r="BL27" s="39">
        <v>55.394</v>
      </c>
      <c r="BM27" s="39">
        <v>53.659</v>
      </c>
      <c r="BN27" s="39">
        <v>52.067</v>
      </c>
      <c r="BO27" s="39">
        <v>50.569</v>
      </c>
      <c r="BP27" s="39">
        <v>49.12</v>
      </c>
      <c r="BQ27" s="39">
        <v>47.682</v>
      </c>
      <c r="BR27" s="39">
        <v>46.218</v>
      </c>
      <c r="BS27" s="39">
        <v>44.697</v>
      </c>
      <c r="BT27" s="39">
        <v>43.1</v>
      </c>
      <c r="BU27" s="39">
        <v>41.41</v>
      </c>
      <c r="BV27" s="39">
        <v>39.616</v>
      </c>
      <c r="BW27" s="39">
        <v>37.718</v>
      </c>
      <c r="BX27" s="39">
        <v>35.72</v>
      </c>
      <c r="BY27" s="39">
        <v>33.631</v>
      </c>
      <c r="BZ27" s="39">
        <v>31.47</v>
      </c>
      <c r="CA27" s="39">
        <v>29.254</v>
      </c>
      <c r="CB27" s="39">
        <v>27.005</v>
      </c>
      <c r="CC27" s="39">
        <v>24.747</v>
      </c>
      <c r="CD27" s="39">
        <v>22.503</v>
      </c>
      <c r="CE27" s="39">
        <v>20.295</v>
      </c>
    </row>
    <row r="28" ht="12.9" customHeight="1">
      <c r="A28" s="40">
        <v>20</v>
      </c>
      <c r="B28" s="39">
        <v>348.546</v>
      </c>
      <c r="C28" s="39">
        <v>343.891</v>
      </c>
      <c r="D28" s="39">
        <v>331.695</v>
      </c>
      <c r="E28" s="39">
        <v>342.086</v>
      </c>
      <c r="F28" s="39">
        <v>356.21</v>
      </c>
      <c r="G28" s="39">
        <v>372.323</v>
      </c>
      <c r="H28" s="39">
        <v>370.122</v>
      </c>
      <c r="I28" s="39">
        <v>399.137</v>
      </c>
      <c r="J28" s="39">
        <v>407.724</v>
      </c>
      <c r="K28" s="39">
        <v>440.63</v>
      </c>
      <c r="L28" s="39">
        <v>443.33</v>
      </c>
      <c r="M28" s="39">
        <v>430.732</v>
      </c>
      <c r="N28" s="39">
        <v>434.718</v>
      </c>
      <c r="O28" s="39">
        <v>449.862</v>
      </c>
      <c r="P28" s="39">
        <v>434.735</v>
      </c>
      <c r="Q28" s="39">
        <v>436.859</v>
      </c>
      <c r="R28" s="39">
        <v>401.536</v>
      </c>
      <c r="S28" s="39">
        <v>383.542</v>
      </c>
      <c r="T28" s="39">
        <v>351.472</v>
      </c>
      <c r="U28" s="39">
        <v>323.96</v>
      </c>
      <c r="V28" s="39">
        <v>296.909</v>
      </c>
      <c r="W28" s="39">
        <v>268.493</v>
      </c>
      <c r="X28" s="39">
        <v>248.099</v>
      </c>
      <c r="Y28" s="39">
        <v>233.929</v>
      </c>
      <c r="Z28" s="39">
        <v>222.091</v>
      </c>
      <c r="AA28" s="39">
        <v>211.726</v>
      </c>
      <c r="AB28" s="39">
        <v>202.588</v>
      </c>
      <c r="AC28" s="39">
        <v>194.605</v>
      </c>
      <c r="AD28" s="39">
        <v>187.75</v>
      </c>
      <c r="AE28" s="39">
        <v>181.99</v>
      </c>
      <c r="AF28" s="39">
        <v>177.275</v>
      </c>
      <c r="AG28" s="39">
        <v>173.522</v>
      </c>
      <c r="AH28" s="39">
        <v>170.647</v>
      </c>
      <c r="AI28" s="39">
        <v>168.524</v>
      </c>
      <c r="AJ28" s="39">
        <v>166.984</v>
      </c>
      <c r="AK28" s="39">
        <v>165.844</v>
      </c>
      <c r="AL28" s="39">
        <v>164.904</v>
      </c>
      <c r="AM28" s="39">
        <v>163.984</v>
      </c>
      <c r="AN28" s="39">
        <v>162.901</v>
      </c>
      <c r="AO28" s="39">
        <v>161.505</v>
      </c>
      <c r="AP28" s="39">
        <v>159.651</v>
      </c>
      <c r="AQ28" s="39">
        <v>157.221</v>
      </c>
      <c r="AR28" s="39">
        <v>154.143</v>
      </c>
      <c r="AS28" s="39">
        <v>150.375</v>
      </c>
      <c r="AT28" s="39">
        <v>145.924</v>
      </c>
      <c r="AU28" s="39">
        <v>140.831</v>
      </c>
      <c r="AV28" s="39">
        <v>135.181</v>
      </c>
      <c r="AW28" s="39">
        <v>129.085</v>
      </c>
      <c r="AX28" s="39">
        <v>122.67</v>
      </c>
      <c r="AY28" s="39">
        <v>116.075</v>
      </c>
      <c r="AZ28" s="39">
        <v>109.436</v>
      </c>
      <c r="BA28" s="39">
        <v>102.88</v>
      </c>
      <c r="BB28" s="39">
        <v>96.53</v>
      </c>
      <c r="BC28" s="39">
        <v>90.489</v>
      </c>
      <c r="BD28" s="39">
        <v>84.84099999999999</v>
      </c>
      <c r="BE28" s="39">
        <v>79.649</v>
      </c>
      <c r="BF28" s="39">
        <v>74.944</v>
      </c>
      <c r="BG28" s="39">
        <v>70.738</v>
      </c>
      <c r="BH28" s="39">
        <v>67.01900000000001</v>
      </c>
      <c r="BI28" s="39">
        <v>63.756</v>
      </c>
      <c r="BJ28" s="39">
        <v>60.905</v>
      </c>
      <c r="BK28" s="39">
        <v>58.413</v>
      </c>
      <c r="BL28" s="39">
        <v>56.226</v>
      </c>
      <c r="BM28" s="39">
        <v>54.287</v>
      </c>
      <c r="BN28" s="39">
        <v>52.542</v>
      </c>
      <c r="BO28" s="39">
        <v>50.939</v>
      </c>
      <c r="BP28" s="39">
        <v>49.43</v>
      </c>
      <c r="BQ28" s="39">
        <v>47.971</v>
      </c>
      <c r="BR28" s="39">
        <v>46.521</v>
      </c>
      <c r="BS28" s="39">
        <v>45.045</v>
      </c>
      <c r="BT28" s="39">
        <v>43.515</v>
      </c>
      <c r="BU28" s="39">
        <v>41.907</v>
      </c>
      <c r="BV28" s="39">
        <v>40.205</v>
      </c>
      <c r="BW28" s="39">
        <v>38.401</v>
      </c>
      <c r="BX28" s="39">
        <v>36.491</v>
      </c>
      <c r="BY28" s="39">
        <v>34.483</v>
      </c>
      <c r="BZ28" s="39">
        <v>32.385</v>
      </c>
      <c r="CA28" s="39">
        <v>30.214</v>
      </c>
      <c r="CB28" s="39">
        <v>27.987</v>
      </c>
      <c r="CC28" s="39">
        <v>25.727</v>
      </c>
      <c r="CD28" s="39">
        <v>23.458</v>
      </c>
      <c r="CE28" s="39">
        <v>21.203</v>
      </c>
    </row>
    <row r="29" ht="12.9" customHeight="1">
      <c r="A29" s="40">
        <v>21</v>
      </c>
      <c r="B29" s="39">
        <v>369.684</v>
      </c>
      <c r="C29" s="39">
        <v>348.876</v>
      </c>
      <c r="D29" s="39">
        <v>344.23</v>
      </c>
      <c r="E29" s="39">
        <v>332.014</v>
      </c>
      <c r="F29" s="39">
        <v>342.289</v>
      </c>
      <c r="G29" s="39">
        <v>356.408</v>
      </c>
      <c r="H29" s="39">
        <v>372.537</v>
      </c>
      <c r="I29" s="39">
        <v>370.389</v>
      </c>
      <c r="J29" s="39">
        <v>399.361</v>
      </c>
      <c r="K29" s="39">
        <v>407.985</v>
      </c>
      <c r="L29" s="39">
        <v>440.89</v>
      </c>
      <c r="M29" s="39">
        <v>443.606</v>
      </c>
      <c r="N29" s="39">
        <v>430.923</v>
      </c>
      <c r="O29" s="39">
        <v>434.801</v>
      </c>
      <c r="P29" s="39">
        <v>449.834</v>
      </c>
      <c r="Q29" s="39">
        <v>434.594</v>
      </c>
      <c r="R29" s="39">
        <v>436.589</v>
      </c>
      <c r="S29" s="39">
        <v>401.121</v>
      </c>
      <c r="T29" s="39">
        <v>382.977</v>
      </c>
      <c r="U29" s="39">
        <v>350.765</v>
      </c>
      <c r="V29" s="39">
        <v>323.233</v>
      </c>
      <c r="W29" s="39">
        <v>296.163</v>
      </c>
      <c r="X29" s="39">
        <v>267.731</v>
      </c>
      <c r="Y29" s="39">
        <v>247.309</v>
      </c>
      <c r="Z29" s="39">
        <v>233.113</v>
      </c>
      <c r="AA29" s="39">
        <v>221.245</v>
      </c>
      <c r="AB29" s="39">
        <v>210.85</v>
      </c>
      <c r="AC29" s="39">
        <v>201.68</v>
      </c>
      <c r="AD29" s="39">
        <v>193.665</v>
      </c>
      <c r="AE29" s="39">
        <v>186.778</v>
      </c>
      <c r="AF29" s="39">
        <v>180.984</v>
      </c>
      <c r="AG29" s="39">
        <v>176.235</v>
      </c>
      <c r="AH29" s="39">
        <v>172.473</v>
      </c>
      <c r="AI29" s="39">
        <v>169.585</v>
      </c>
      <c r="AJ29" s="39">
        <v>167.452</v>
      </c>
      <c r="AK29" s="39">
        <v>165.901</v>
      </c>
      <c r="AL29" s="39">
        <v>164.74</v>
      </c>
      <c r="AM29" s="39">
        <v>163.792</v>
      </c>
      <c r="AN29" s="39">
        <v>162.857</v>
      </c>
      <c r="AO29" s="39">
        <v>161.761</v>
      </c>
      <c r="AP29" s="39">
        <v>160.35</v>
      </c>
      <c r="AQ29" s="39">
        <v>158.483</v>
      </c>
      <c r="AR29" s="39">
        <v>156.043</v>
      </c>
      <c r="AS29" s="39">
        <v>152.952</v>
      </c>
      <c r="AT29" s="39">
        <v>149.172</v>
      </c>
      <c r="AU29" s="39">
        <v>144.708</v>
      </c>
      <c r="AV29" s="39">
        <v>139.606</v>
      </c>
      <c r="AW29" s="39">
        <v>133.946</v>
      </c>
      <c r="AX29" s="39">
        <v>127.839</v>
      </c>
      <c r="AY29" s="39">
        <v>121.415</v>
      </c>
      <c r="AZ29" s="39">
        <v>114.81</v>
      </c>
      <c r="BA29" s="39">
        <v>108.16</v>
      </c>
      <c r="BB29" s="39">
        <v>101.595</v>
      </c>
      <c r="BC29" s="39">
        <v>95.23399999999999</v>
      </c>
      <c r="BD29" s="39">
        <v>89.18300000000001</v>
      </c>
      <c r="BE29" s="39">
        <v>83.52500000000001</v>
      </c>
      <c r="BF29" s="39">
        <v>78.322</v>
      </c>
      <c r="BG29" s="39">
        <v>73.60599999999999</v>
      </c>
      <c r="BH29" s="39">
        <v>69.38800000000001</v>
      </c>
      <c r="BI29" s="39">
        <v>65.657</v>
      </c>
      <c r="BJ29" s="39">
        <v>62.381</v>
      </c>
      <c r="BK29" s="39">
        <v>59.518</v>
      </c>
      <c r="BL29" s="39">
        <v>57.015</v>
      </c>
      <c r="BM29" s="39">
        <v>54.814</v>
      </c>
      <c r="BN29" s="39">
        <v>52.862</v>
      </c>
      <c r="BO29" s="39">
        <v>51.104</v>
      </c>
      <c r="BP29" s="39">
        <v>49.488</v>
      </c>
      <c r="BQ29" s="39">
        <v>47.966</v>
      </c>
      <c r="BR29" s="39">
        <v>46.493</v>
      </c>
      <c r="BS29" s="39">
        <v>45.03</v>
      </c>
      <c r="BT29" s="39">
        <v>43.542</v>
      </c>
      <c r="BU29" s="39">
        <v>41.997</v>
      </c>
      <c r="BV29" s="39">
        <v>40.376</v>
      </c>
      <c r="BW29" s="39">
        <v>38.661</v>
      </c>
      <c r="BX29" s="39">
        <v>36.843</v>
      </c>
      <c r="BY29" s="39">
        <v>34.922</v>
      </c>
      <c r="BZ29" s="39">
        <v>32.9</v>
      </c>
      <c r="CA29" s="39">
        <v>30.789</v>
      </c>
      <c r="CB29" s="39">
        <v>28.604</v>
      </c>
      <c r="CC29" s="39">
        <v>26.365</v>
      </c>
      <c r="CD29" s="39">
        <v>24.093</v>
      </c>
      <c r="CE29" s="39">
        <v>21.811</v>
      </c>
    </row>
    <row r="30" ht="12.9" customHeight="1">
      <c r="A30" s="40">
        <v>22</v>
      </c>
      <c r="B30" s="39">
        <v>386.982</v>
      </c>
      <c r="C30" s="39">
        <v>369.848</v>
      </c>
      <c r="D30" s="39">
        <v>349.018</v>
      </c>
      <c r="E30" s="39">
        <v>344.308</v>
      </c>
      <c r="F30" s="39">
        <v>332.001</v>
      </c>
      <c r="G30" s="39">
        <v>342.263</v>
      </c>
      <c r="H30" s="39">
        <v>356.379</v>
      </c>
      <c r="I30" s="39">
        <v>372.532</v>
      </c>
      <c r="J30" s="39">
        <v>370.355</v>
      </c>
      <c r="K30" s="39">
        <v>399.334</v>
      </c>
      <c r="L30" s="39">
        <v>407.959</v>
      </c>
      <c r="M30" s="39">
        <v>440.843</v>
      </c>
      <c r="N30" s="39">
        <v>443.485</v>
      </c>
      <c r="O30" s="39">
        <v>430.731</v>
      </c>
      <c r="P30" s="39">
        <v>434.528</v>
      </c>
      <c r="Q30" s="39">
        <v>449.457</v>
      </c>
      <c r="R30" s="39">
        <v>434.133</v>
      </c>
      <c r="S30" s="39">
        <v>435.994</v>
      </c>
      <c r="T30" s="39">
        <v>400.426</v>
      </c>
      <c r="U30" s="39">
        <v>382.17</v>
      </c>
      <c r="V30" s="39">
        <v>349.941</v>
      </c>
      <c r="W30" s="39">
        <v>322.388</v>
      </c>
      <c r="X30" s="39">
        <v>295.3</v>
      </c>
      <c r="Y30" s="39">
        <v>266.845</v>
      </c>
      <c r="Z30" s="39">
        <v>246.4</v>
      </c>
      <c r="AA30" s="39">
        <v>232.173</v>
      </c>
      <c r="AB30" s="39">
        <v>220.273</v>
      </c>
      <c r="AC30" s="39">
        <v>209.844</v>
      </c>
      <c r="AD30" s="39">
        <v>200.64</v>
      </c>
      <c r="AE30" s="39">
        <v>192.591</v>
      </c>
      <c r="AF30" s="39">
        <v>185.668</v>
      </c>
      <c r="AG30" s="39">
        <v>179.838</v>
      </c>
      <c r="AH30" s="39">
        <v>175.08</v>
      </c>
      <c r="AI30" s="39">
        <v>171.304</v>
      </c>
      <c r="AJ30" s="39">
        <v>168.407</v>
      </c>
      <c r="AK30" s="39">
        <v>166.262</v>
      </c>
      <c r="AL30" s="39">
        <v>164.689</v>
      </c>
      <c r="AM30" s="39">
        <v>163.518</v>
      </c>
      <c r="AN30" s="39">
        <v>162.554</v>
      </c>
      <c r="AO30" s="39">
        <v>161.605</v>
      </c>
      <c r="AP30" s="39">
        <v>160.494</v>
      </c>
      <c r="AQ30" s="39">
        <v>159.067</v>
      </c>
      <c r="AR30" s="39">
        <v>157.188</v>
      </c>
      <c r="AS30" s="39">
        <v>154.733</v>
      </c>
      <c r="AT30" s="39">
        <v>151.628</v>
      </c>
      <c r="AU30" s="39">
        <v>147.836</v>
      </c>
      <c r="AV30" s="39">
        <v>143.361</v>
      </c>
      <c r="AW30" s="39">
        <v>138.246</v>
      </c>
      <c r="AX30" s="39">
        <v>132.575</v>
      </c>
      <c r="AY30" s="39">
        <v>126.457</v>
      </c>
      <c r="AZ30" s="39">
        <v>120.022</v>
      </c>
      <c r="BA30" s="39">
        <v>113.406</v>
      </c>
      <c r="BB30" s="39">
        <v>106.746</v>
      </c>
      <c r="BC30" s="39">
        <v>100.17</v>
      </c>
      <c r="BD30" s="39">
        <v>93.79900000000001</v>
      </c>
      <c r="BE30" s="39">
        <v>87.73699999999999</v>
      </c>
      <c r="BF30" s="39">
        <v>82.068</v>
      </c>
      <c r="BG30" s="39">
        <v>76.852</v>
      </c>
      <c r="BH30" s="39">
        <v>72.124</v>
      </c>
      <c r="BI30" s="39">
        <v>67.89400000000001</v>
      </c>
      <c r="BJ30" s="39">
        <v>64.151</v>
      </c>
      <c r="BK30" s="39">
        <v>60.862</v>
      </c>
      <c r="BL30" s="39">
        <v>57.985</v>
      </c>
      <c r="BM30" s="39">
        <v>55.467</v>
      </c>
      <c r="BN30" s="39">
        <v>53.253</v>
      </c>
      <c r="BO30" s="39">
        <v>51.287</v>
      </c>
      <c r="BP30" s="39">
        <v>49.515</v>
      </c>
      <c r="BQ30" s="39">
        <v>47.884</v>
      </c>
      <c r="BR30" s="39">
        <v>46.347</v>
      </c>
      <c r="BS30" s="39">
        <v>44.86</v>
      </c>
      <c r="BT30" s="39">
        <v>43.382</v>
      </c>
      <c r="BU30" s="39">
        <v>41.879</v>
      </c>
      <c r="BV30" s="39">
        <v>40.321</v>
      </c>
      <c r="BW30" s="39">
        <v>38.686</v>
      </c>
      <c r="BX30" s="39">
        <v>36.956</v>
      </c>
      <c r="BY30" s="39">
        <v>35.125</v>
      </c>
      <c r="BZ30" s="39">
        <v>33.188</v>
      </c>
      <c r="CA30" s="39">
        <v>31.153</v>
      </c>
      <c r="CB30" s="39">
        <v>29.028</v>
      </c>
      <c r="CC30" s="39">
        <v>26.828</v>
      </c>
      <c r="CD30" s="39">
        <v>24.575</v>
      </c>
      <c r="CE30" s="39">
        <v>22.289</v>
      </c>
    </row>
    <row r="31" ht="12.9" customHeight="1">
      <c r="A31" s="40">
        <v>23</v>
      </c>
      <c r="B31" s="39">
        <v>416.315</v>
      </c>
      <c r="C31" s="39">
        <v>387.022</v>
      </c>
      <c r="D31" s="39">
        <v>369.839</v>
      </c>
      <c r="E31" s="39">
        <v>348.928</v>
      </c>
      <c r="F31" s="39">
        <v>344.116</v>
      </c>
      <c r="G31" s="39">
        <v>331.809</v>
      </c>
      <c r="H31" s="39">
        <v>342.056</v>
      </c>
      <c r="I31" s="39">
        <v>356.19</v>
      </c>
      <c r="J31" s="39">
        <v>372.291</v>
      </c>
      <c r="K31" s="39">
        <v>370.135</v>
      </c>
      <c r="L31" s="39">
        <v>399.089</v>
      </c>
      <c r="M31" s="39">
        <v>407.701</v>
      </c>
      <c r="N31" s="39">
        <v>440.485</v>
      </c>
      <c r="O31" s="39">
        <v>443.042</v>
      </c>
      <c r="P31" s="39">
        <v>430.223</v>
      </c>
      <c r="Q31" s="39">
        <v>433.926</v>
      </c>
      <c r="R31" s="39">
        <v>448.747</v>
      </c>
      <c r="S31" s="39">
        <v>433.307</v>
      </c>
      <c r="T31" s="39">
        <v>435.041</v>
      </c>
      <c r="U31" s="39">
        <v>399.379</v>
      </c>
      <c r="V31" s="39">
        <v>381.089</v>
      </c>
      <c r="W31" s="39">
        <v>348.837</v>
      </c>
      <c r="X31" s="39">
        <v>321.262</v>
      </c>
      <c r="Y31" s="39">
        <v>294.143</v>
      </c>
      <c r="Z31" s="39">
        <v>265.666</v>
      </c>
      <c r="AA31" s="39">
        <v>245.189</v>
      </c>
      <c r="AB31" s="39">
        <v>230.926</v>
      </c>
      <c r="AC31" s="39">
        <v>218.987</v>
      </c>
      <c r="AD31" s="39">
        <v>208.517</v>
      </c>
      <c r="AE31" s="39">
        <v>199.274</v>
      </c>
      <c r="AF31" s="39">
        <v>191.181</v>
      </c>
      <c r="AG31" s="39">
        <v>184.216</v>
      </c>
      <c r="AH31" s="39">
        <v>178.376</v>
      </c>
      <c r="AI31" s="39">
        <v>173.602</v>
      </c>
      <c r="AJ31" s="39">
        <v>169.813</v>
      </c>
      <c r="AK31" s="39">
        <v>166.902</v>
      </c>
      <c r="AL31" s="39">
        <v>164.732</v>
      </c>
      <c r="AM31" s="39">
        <v>163.147</v>
      </c>
      <c r="AN31" s="39">
        <v>161.958</v>
      </c>
      <c r="AO31" s="39">
        <v>160.975</v>
      </c>
      <c r="AP31" s="39">
        <v>160.007</v>
      </c>
      <c r="AQ31" s="39">
        <v>158.878</v>
      </c>
      <c r="AR31" s="39">
        <v>157.435</v>
      </c>
      <c r="AS31" s="39">
        <v>155.537</v>
      </c>
      <c r="AT31" s="39">
        <v>153.066</v>
      </c>
      <c r="AU31" s="39">
        <v>149.944</v>
      </c>
      <c r="AV31" s="39">
        <v>146.137</v>
      </c>
      <c r="AW31" s="39">
        <v>141.646</v>
      </c>
      <c r="AX31" s="39">
        <v>136.516</v>
      </c>
      <c r="AY31" s="39">
        <v>130.831</v>
      </c>
      <c r="AZ31" s="39">
        <v>124.699</v>
      </c>
      <c r="BA31" s="39">
        <v>118.251</v>
      </c>
      <c r="BB31" s="39">
        <v>111.621</v>
      </c>
      <c r="BC31" s="39">
        <v>104.948</v>
      </c>
      <c r="BD31" s="39">
        <v>98.358</v>
      </c>
      <c r="BE31" s="39">
        <v>91.97199999999999</v>
      </c>
      <c r="BF31" s="39">
        <v>85.89700000000001</v>
      </c>
      <c r="BG31" s="39">
        <v>80.214</v>
      </c>
      <c r="BH31" s="39">
        <v>74.983</v>
      </c>
      <c r="BI31" s="39">
        <v>70.23999999999999</v>
      </c>
      <c r="BJ31" s="39">
        <v>65.995</v>
      </c>
      <c r="BK31" s="39">
        <v>62.235</v>
      </c>
      <c r="BL31" s="39">
        <v>58.93</v>
      </c>
      <c r="BM31" s="39">
        <v>56.036</v>
      </c>
      <c r="BN31" s="39">
        <v>53.501</v>
      </c>
      <c r="BO31" s="39">
        <v>51.27</v>
      </c>
      <c r="BP31" s="39">
        <v>49.287</v>
      </c>
      <c r="BQ31" s="39">
        <v>47.496</v>
      </c>
      <c r="BR31" s="39">
        <v>45.848</v>
      </c>
      <c r="BS31" s="39">
        <v>44.293</v>
      </c>
      <c r="BT31" s="39">
        <v>42.789</v>
      </c>
      <c r="BU31" s="39">
        <v>41.293</v>
      </c>
      <c r="BV31" s="39">
        <v>39.773</v>
      </c>
      <c r="BW31" s="39">
        <v>38.197</v>
      </c>
      <c r="BX31" s="39">
        <v>36.543</v>
      </c>
      <c r="BY31" s="39">
        <v>34.796</v>
      </c>
      <c r="BZ31" s="39">
        <v>32.947</v>
      </c>
      <c r="CA31" s="39">
        <v>30.993</v>
      </c>
      <c r="CB31" s="39">
        <v>28.94</v>
      </c>
      <c r="CC31" s="39">
        <v>26.798</v>
      </c>
      <c r="CD31" s="39">
        <v>24.581</v>
      </c>
      <c r="CE31" s="39">
        <v>22.311</v>
      </c>
    </row>
    <row r="32" ht="12.9" customHeight="1">
      <c r="A32" s="40">
        <v>24</v>
      </c>
      <c r="B32" s="39">
        <v>432.705</v>
      </c>
      <c r="C32" s="39">
        <v>416.248</v>
      </c>
      <c r="D32" s="39">
        <v>386.902</v>
      </c>
      <c r="E32" s="39">
        <v>369.616</v>
      </c>
      <c r="F32" s="39">
        <v>348.615</v>
      </c>
      <c r="G32" s="39">
        <v>343.793</v>
      </c>
      <c r="H32" s="39">
        <v>331.485</v>
      </c>
      <c r="I32" s="39">
        <v>341.748</v>
      </c>
      <c r="J32" s="39">
        <v>355.826</v>
      </c>
      <c r="K32" s="39">
        <v>371.927</v>
      </c>
      <c r="L32" s="39">
        <v>369.768</v>
      </c>
      <c r="M32" s="39">
        <v>398.684</v>
      </c>
      <c r="N32" s="39">
        <v>407.212</v>
      </c>
      <c r="O32" s="39">
        <v>439.878</v>
      </c>
      <c r="P32" s="39">
        <v>442.351</v>
      </c>
      <c r="Q32" s="39">
        <v>429.45</v>
      </c>
      <c r="R32" s="39">
        <v>433.051</v>
      </c>
      <c r="S32" s="39">
        <v>447.723</v>
      </c>
      <c r="T32" s="39">
        <v>432.169</v>
      </c>
      <c r="U32" s="39">
        <v>433.774</v>
      </c>
      <c r="V32" s="39">
        <v>398.09</v>
      </c>
      <c r="W32" s="39">
        <v>379.763</v>
      </c>
      <c r="X32" s="39">
        <v>347.492</v>
      </c>
      <c r="Y32" s="39">
        <v>319.884</v>
      </c>
      <c r="Z32" s="39">
        <v>292.74</v>
      </c>
      <c r="AA32" s="39">
        <v>264.236</v>
      </c>
      <c r="AB32" s="39">
        <v>243.724</v>
      </c>
      <c r="AC32" s="39">
        <v>229.421</v>
      </c>
      <c r="AD32" s="39">
        <v>217.439</v>
      </c>
      <c r="AE32" s="39">
        <v>206.926</v>
      </c>
      <c r="AF32" s="39">
        <v>197.637</v>
      </c>
      <c r="AG32" s="39">
        <v>189.499</v>
      </c>
      <c r="AH32" s="39">
        <v>182.524</v>
      </c>
      <c r="AI32" s="39">
        <v>176.667</v>
      </c>
      <c r="AJ32" s="39">
        <v>171.88</v>
      </c>
      <c r="AK32" s="39">
        <v>168.077</v>
      </c>
      <c r="AL32" s="39">
        <v>165.138</v>
      </c>
      <c r="AM32" s="39">
        <v>162.954</v>
      </c>
      <c r="AN32" s="39">
        <v>161.348</v>
      </c>
      <c r="AO32" s="39">
        <v>160.14</v>
      </c>
      <c r="AP32" s="39">
        <v>159.136</v>
      </c>
      <c r="AQ32" s="39">
        <v>158.148</v>
      </c>
      <c r="AR32" s="39">
        <v>156.999</v>
      </c>
      <c r="AS32" s="39">
        <v>155.536</v>
      </c>
      <c r="AT32" s="39">
        <v>153.618</v>
      </c>
      <c r="AU32" s="39">
        <v>151.127</v>
      </c>
      <c r="AV32" s="39">
        <v>147.988</v>
      </c>
      <c r="AW32" s="39">
        <v>144.163</v>
      </c>
      <c r="AX32" s="39">
        <v>139.655</v>
      </c>
      <c r="AY32" s="39">
        <v>134.509</v>
      </c>
      <c r="AZ32" s="39">
        <v>128.807</v>
      </c>
      <c r="BA32" s="39">
        <v>122.66</v>
      </c>
      <c r="BB32" s="39">
        <v>116.196</v>
      </c>
      <c r="BC32" s="39">
        <v>109.552</v>
      </c>
      <c r="BD32" s="39">
        <v>102.864</v>
      </c>
      <c r="BE32" s="39">
        <v>96.259</v>
      </c>
      <c r="BF32" s="39">
        <v>89.858</v>
      </c>
      <c r="BG32" s="39">
        <v>83.76600000000001</v>
      </c>
      <c r="BH32" s="39">
        <v>78.06699999999999</v>
      </c>
      <c r="BI32" s="39">
        <v>72.819</v>
      </c>
      <c r="BJ32" s="39">
        <v>68.06</v>
      </c>
      <c r="BK32" s="39">
        <v>63.796</v>
      </c>
      <c r="BL32" s="39">
        <v>60.02</v>
      </c>
      <c r="BM32" s="39">
        <v>56.696</v>
      </c>
      <c r="BN32" s="39">
        <v>53.784</v>
      </c>
      <c r="BO32" s="39">
        <v>51.23</v>
      </c>
      <c r="BP32" s="39">
        <v>48.98</v>
      </c>
      <c r="BQ32" s="39">
        <v>46.977</v>
      </c>
      <c r="BR32" s="39">
        <v>45.166</v>
      </c>
      <c r="BS32" s="39">
        <v>43.498</v>
      </c>
      <c r="BT32" s="39">
        <v>41.924</v>
      </c>
      <c r="BU32" s="39">
        <v>40.4</v>
      </c>
      <c r="BV32" s="39">
        <v>38.884</v>
      </c>
      <c r="BW32" s="39">
        <v>37.343</v>
      </c>
      <c r="BX32" s="39">
        <v>35.747</v>
      </c>
      <c r="BY32" s="39">
        <v>34.074</v>
      </c>
      <c r="BZ32" s="39">
        <v>32.307</v>
      </c>
      <c r="CA32" s="39">
        <v>30.438</v>
      </c>
      <c r="CB32" s="39">
        <v>28.465</v>
      </c>
      <c r="CC32" s="39">
        <v>26.392</v>
      </c>
      <c r="CD32" s="39">
        <v>24.23</v>
      </c>
      <c r="CE32" s="39">
        <v>21.995</v>
      </c>
    </row>
    <row r="33" ht="12.9" customHeight="1">
      <c r="A33" s="40">
        <v>25</v>
      </c>
      <c r="B33" s="39">
        <v>447.879</v>
      </c>
      <c r="C33" s="39">
        <v>432.508</v>
      </c>
      <c r="D33" s="39">
        <v>415.984</v>
      </c>
      <c r="E33" s="39">
        <v>386.546</v>
      </c>
      <c r="F33" s="39">
        <v>369.174</v>
      </c>
      <c r="G33" s="39">
        <v>348.177</v>
      </c>
      <c r="H33" s="39">
        <v>343.344</v>
      </c>
      <c r="I33" s="39">
        <v>331.065</v>
      </c>
      <c r="J33" s="39">
        <v>341.273</v>
      </c>
      <c r="K33" s="39">
        <v>355.348</v>
      </c>
      <c r="L33" s="39">
        <v>371.421</v>
      </c>
      <c r="M33" s="39">
        <v>369.248</v>
      </c>
      <c r="N33" s="39">
        <v>398.069</v>
      </c>
      <c r="O33" s="39">
        <v>406.511</v>
      </c>
      <c r="P33" s="39">
        <v>439.072</v>
      </c>
      <c r="Q33" s="39">
        <v>441.46</v>
      </c>
      <c r="R33" s="39">
        <v>428.489</v>
      </c>
      <c r="S33" s="39">
        <v>431.966</v>
      </c>
      <c r="T33" s="39">
        <v>446.51</v>
      </c>
      <c r="U33" s="39">
        <v>430.861</v>
      </c>
      <c r="V33" s="39">
        <v>432.41</v>
      </c>
      <c r="W33" s="39">
        <v>396.709</v>
      </c>
      <c r="X33" s="39">
        <v>378.35</v>
      </c>
      <c r="Y33" s="39">
        <v>346.057</v>
      </c>
      <c r="Z33" s="39">
        <v>318.426</v>
      </c>
      <c r="AA33" s="39">
        <v>291.256</v>
      </c>
      <c r="AB33" s="39">
        <v>262.73</v>
      </c>
      <c r="AC33" s="39">
        <v>242.185</v>
      </c>
      <c r="AD33" s="39">
        <v>227.842</v>
      </c>
      <c r="AE33" s="39">
        <v>215.82</v>
      </c>
      <c r="AF33" s="39">
        <v>205.264</v>
      </c>
      <c r="AG33" s="39">
        <v>195.931</v>
      </c>
      <c r="AH33" s="39">
        <v>187.785</v>
      </c>
      <c r="AI33" s="39">
        <v>180.794</v>
      </c>
      <c r="AJ33" s="39">
        <v>174.927</v>
      </c>
      <c r="AK33" s="39">
        <v>170.126</v>
      </c>
      <c r="AL33" s="39">
        <v>166.296</v>
      </c>
      <c r="AM33" s="39">
        <v>163.346</v>
      </c>
      <c r="AN33" s="39">
        <v>161.142</v>
      </c>
      <c r="AO33" s="39">
        <v>159.518</v>
      </c>
      <c r="AP33" s="39">
        <v>158.287</v>
      </c>
      <c r="AQ33" s="39">
        <v>157.263</v>
      </c>
      <c r="AR33" s="39">
        <v>156.257</v>
      </c>
      <c r="AS33" s="39">
        <v>155.087</v>
      </c>
      <c r="AT33" s="39">
        <v>153.604</v>
      </c>
      <c r="AU33" s="39">
        <v>151.667</v>
      </c>
      <c r="AV33" s="39">
        <v>149.158</v>
      </c>
      <c r="AW33" s="39">
        <v>146.002</v>
      </c>
      <c r="AX33" s="39">
        <v>142.159</v>
      </c>
      <c r="AY33" s="39">
        <v>137.634</v>
      </c>
      <c r="AZ33" s="39">
        <v>132.473</v>
      </c>
      <c r="BA33" s="39">
        <v>126.755</v>
      </c>
      <c r="BB33" s="39">
        <v>120.593</v>
      </c>
      <c r="BC33" s="39">
        <v>114.114</v>
      </c>
      <c r="BD33" s="39">
        <v>107.456</v>
      </c>
      <c r="BE33" s="39">
        <v>100.753</v>
      </c>
      <c r="BF33" s="39">
        <v>94.134</v>
      </c>
      <c r="BG33" s="39">
        <v>87.718</v>
      </c>
      <c r="BH33" s="39">
        <v>81.61199999999999</v>
      </c>
      <c r="BI33" s="39">
        <v>75.896</v>
      </c>
      <c r="BJ33" s="39">
        <v>70.633</v>
      </c>
      <c r="BK33" s="39">
        <v>65.857</v>
      </c>
      <c r="BL33" s="39">
        <v>61.577</v>
      </c>
      <c r="BM33" s="39">
        <v>57.782</v>
      </c>
      <c r="BN33" s="39">
        <v>54.441</v>
      </c>
      <c r="BO33" s="39">
        <v>51.509</v>
      </c>
      <c r="BP33" s="39">
        <v>48.938</v>
      </c>
      <c r="BQ33" s="39">
        <v>46.668</v>
      </c>
      <c r="BR33" s="39">
        <v>44.646</v>
      </c>
      <c r="BS33" s="39">
        <v>42.816</v>
      </c>
      <c r="BT33" s="39">
        <v>41.128</v>
      </c>
      <c r="BU33" s="39">
        <v>39.534</v>
      </c>
      <c r="BV33" s="39">
        <v>37.989</v>
      </c>
      <c r="BW33" s="39">
        <v>36.454</v>
      </c>
      <c r="BX33" s="39">
        <v>34.894</v>
      </c>
      <c r="BY33" s="39">
        <v>33.279</v>
      </c>
      <c r="BZ33" s="39">
        <v>31.585</v>
      </c>
      <c r="CA33" s="39">
        <v>29.798</v>
      </c>
      <c r="CB33" s="39">
        <v>27.91</v>
      </c>
      <c r="CC33" s="39">
        <v>25.917</v>
      </c>
      <c r="CD33" s="39">
        <v>23.826</v>
      </c>
      <c r="CE33" s="39">
        <v>21.644</v>
      </c>
    </row>
    <row r="34" ht="12.9" customHeight="1">
      <c r="A34" s="40">
        <v>26</v>
      </c>
      <c r="B34" s="39">
        <v>471.68</v>
      </c>
      <c r="C34" s="39">
        <v>447.64</v>
      </c>
      <c r="D34" s="39">
        <v>432.183</v>
      </c>
      <c r="E34" s="39">
        <v>415.545</v>
      </c>
      <c r="F34" s="39">
        <v>386.039</v>
      </c>
      <c r="G34" s="39">
        <v>368.671</v>
      </c>
      <c r="H34" s="39">
        <v>347.677</v>
      </c>
      <c r="I34" s="39">
        <v>342.865</v>
      </c>
      <c r="J34" s="39">
        <v>330.558</v>
      </c>
      <c r="K34" s="39">
        <v>340.761</v>
      </c>
      <c r="L34" s="39">
        <v>354.809</v>
      </c>
      <c r="M34" s="39">
        <v>370.846</v>
      </c>
      <c r="N34" s="39">
        <v>368.618</v>
      </c>
      <c r="O34" s="39">
        <v>397.339</v>
      </c>
      <c r="P34" s="39">
        <v>405.711</v>
      </c>
      <c r="Q34" s="39">
        <v>438.162</v>
      </c>
      <c r="R34" s="39">
        <v>440.472</v>
      </c>
      <c r="S34" s="39">
        <v>427.411</v>
      </c>
      <c r="T34" s="39">
        <v>430.784</v>
      </c>
      <c r="U34" s="39">
        <v>445.212</v>
      </c>
      <c r="V34" s="39">
        <v>429.528</v>
      </c>
      <c r="W34" s="39">
        <v>431.023</v>
      </c>
      <c r="X34" s="39">
        <v>395.313</v>
      </c>
      <c r="Y34" s="39">
        <v>376.919</v>
      </c>
      <c r="Z34" s="39">
        <v>344.616</v>
      </c>
      <c r="AA34" s="39">
        <v>316.964</v>
      </c>
      <c r="AB34" s="39">
        <v>289.773</v>
      </c>
      <c r="AC34" s="39">
        <v>261.228</v>
      </c>
      <c r="AD34" s="39">
        <v>240.654</v>
      </c>
      <c r="AE34" s="39">
        <v>226.277</v>
      </c>
      <c r="AF34" s="39">
        <v>214.216</v>
      </c>
      <c r="AG34" s="39">
        <v>203.621</v>
      </c>
      <c r="AH34" s="39">
        <v>194.284</v>
      </c>
      <c r="AI34" s="39">
        <v>186.125</v>
      </c>
      <c r="AJ34" s="39">
        <v>179.127</v>
      </c>
      <c r="AK34" s="39">
        <v>173.247</v>
      </c>
      <c r="AL34" s="39">
        <v>168.423</v>
      </c>
      <c r="AM34" s="39">
        <v>164.584</v>
      </c>
      <c r="AN34" s="39">
        <v>161.615</v>
      </c>
      <c r="AO34" s="39">
        <v>159.394</v>
      </c>
      <c r="AP34" s="39">
        <v>157.749</v>
      </c>
      <c r="AQ34" s="39">
        <v>156.501</v>
      </c>
      <c r="AR34" s="39">
        <v>155.46</v>
      </c>
      <c r="AS34" s="39">
        <v>154.432</v>
      </c>
      <c r="AT34" s="39">
        <v>153.243</v>
      </c>
      <c r="AU34" s="39">
        <v>151.742</v>
      </c>
      <c r="AV34" s="39">
        <v>149.788</v>
      </c>
      <c r="AW34" s="39">
        <v>147.261</v>
      </c>
      <c r="AX34" s="39">
        <v>144.087</v>
      </c>
      <c r="AY34" s="39">
        <v>140.229</v>
      </c>
      <c r="AZ34" s="39">
        <v>135.689</v>
      </c>
      <c r="BA34" s="39">
        <v>130.513</v>
      </c>
      <c r="BB34" s="39">
        <v>124.782</v>
      </c>
      <c r="BC34" s="39">
        <v>118.607</v>
      </c>
      <c r="BD34" s="39">
        <v>112.115</v>
      </c>
      <c r="BE34" s="39">
        <v>105.443</v>
      </c>
      <c r="BF34" s="39">
        <v>98.72799999999999</v>
      </c>
      <c r="BG34" s="39">
        <v>92.096</v>
      </c>
      <c r="BH34" s="39">
        <v>85.666</v>
      </c>
      <c r="BI34" s="39">
        <v>79.547</v>
      </c>
      <c r="BJ34" s="39">
        <v>73.81699999999999</v>
      </c>
      <c r="BK34" s="39">
        <v>68.54000000000001</v>
      </c>
      <c r="BL34" s="39">
        <v>63.749</v>
      </c>
      <c r="BM34" s="39">
        <v>59.452</v>
      </c>
      <c r="BN34" s="39">
        <v>55.641</v>
      </c>
      <c r="BO34" s="39">
        <v>52.283</v>
      </c>
      <c r="BP34" s="39">
        <v>49.335</v>
      </c>
      <c r="BQ34" s="39">
        <v>46.746</v>
      </c>
      <c r="BR34" s="39">
        <v>44.458</v>
      </c>
      <c r="BS34" s="39">
        <v>42.417</v>
      </c>
      <c r="BT34" s="39">
        <v>40.569</v>
      </c>
      <c r="BU34" s="39">
        <v>38.863</v>
      </c>
      <c r="BV34" s="39">
        <v>37.25</v>
      </c>
      <c r="BW34" s="39">
        <v>35.687</v>
      </c>
      <c r="BX34" s="39">
        <v>34.133</v>
      </c>
      <c r="BY34" s="39">
        <v>32.553</v>
      </c>
      <c r="BZ34" s="39">
        <v>30.919</v>
      </c>
      <c r="CA34" s="39">
        <v>29.207</v>
      </c>
      <c r="CB34" s="39">
        <v>27.402</v>
      </c>
      <c r="CC34" s="39">
        <v>25.495</v>
      </c>
      <c r="CD34" s="39">
        <v>23.484</v>
      </c>
      <c r="CE34" s="39">
        <v>21.373</v>
      </c>
    </row>
    <row r="35" ht="12.9" customHeight="1">
      <c r="A35" s="40">
        <v>27</v>
      </c>
      <c r="B35" s="39">
        <v>505.093</v>
      </c>
      <c r="C35" s="39">
        <v>471.391</v>
      </c>
      <c r="D35" s="39">
        <v>447.243</v>
      </c>
      <c r="E35" s="39">
        <v>431.649</v>
      </c>
      <c r="F35" s="39">
        <v>414.936</v>
      </c>
      <c r="G35" s="39">
        <v>385.452</v>
      </c>
      <c r="H35" s="39">
        <v>368.085</v>
      </c>
      <c r="I35" s="39">
        <v>347.13</v>
      </c>
      <c r="J35" s="39">
        <v>342.281</v>
      </c>
      <c r="K35" s="39">
        <v>329.998</v>
      </c>
      <c r="L35" s="39">
        <v>340.175</v>
      </c>
      <c r="M35" s="39">
        <v>354.188</v>
      </c>
      <c r="N35" s="39">
        <v>370.151</v>
      </c>
      <c r="O35" s="39">
        <v>367.861</v>
      </c>
      <c r="P35" s="39">
        <v>396.49</v>
      </c>
      <c r="Q35" s="39">
        <v>404.782</v>
      </c>
      <c r="R35" s="39">
        <v>437.12</v>
      </c>
      <c r="S35" s="39">
        <v>439.327</v>
      </c>
      <c r="T35" s="39">
        <v>426.188</v>
      </c>
      <c r="U35" s="39">
        <v>429.463</v>
      </c>
      <c r="V35" s="39">
        <v>443.82</v>
      </c>
      <c r="W35" s="39">
        <v>428.106</v>
      </c>
      <c r="X35" s="39">
        <v>429.55</v>
      </c>
      <c r="Y35" s="39">
        <v>393.831</v>
      </c>
      <c r="Z35" s="39">
        <v>375.415</v>
      </c>
      <c r="AA35" s="39">
        <v>343.102</v>
      </c>
      <c r="AB35" s="39">
        <v>315.435</v>
      </c>
      <c r="AC35" s="39">
        <v>288.228</v>
      </c>
      <c r="AD35" s="39">
        <v>259.67</v>
      </c>
      <c r="AE35" s="39">
        <v>239.073</v>
      </c>
      <c r="AF35" s="39">
        <v>224.663</v>
      </c>
      <c r="AG35" s="39">
        <v>212.567</v>
      </c>
      <c r="AH35" s="39">
        <v>201.971</v>
      </c>
      <c r="AI35" s="39">
        <v>192.623</v>
      </c>
      <c r="AJ35" s="39">
        <v>184.46</v>
      </c>
      <c r="AK35" s="39">
        <v>177.454</v>
      </c>
      <c r="AL35" s="39">
        <v>171.553</v>
      </c>
      <c r="AM35" s="39">
        <v>166.721</v>
      </c>
      <c r="AN35" s="39">
        <v>162.867</v>
      </c>
      <c r="AO35" s="39">
        <v>159.882</v>
      </c>
      <c r="AP35" s="39">
        <v>157.642</v>
      </c>
      <c r="AQ35" s="39">
        <v>155.981</v>
      </c>
      <c r="AR35" s="39">
        <v>154.715</v>
      </c>
      <c r="AS35" s="39">
        <v>153.655</v>
      </c>
      <c r="AT35" s="39">
        <v>152.609</v>
      </c>
      <c r="AU35" s="39">
        <v>151.402</v>
      </c>
      <c r="AV35" s="39">
        <v>149.883</v>
      </c>
      <c r="AW35" s="39">
        <v>147.911</v>
      </c>
      <c r="AX35" s="39">
        <v>145.368</v>
      </c>
      <c r="AY35" s="39">
        <v>142.179</v>
      </c>
      <c r="AZ35" s="39">
        <v>138.305</v>
      </c>
      <c r="BA35" s="39">
        <v>133.752</v>
      </c>
      <c r="BB35" s="39">
        <v>128.562</v>
      </c>
      <c r="BC35" s="39">
        <v>122.819</v>
      </c>
      <c r="BD35" s="39">
        <v>116.632</v>
      </c>
      <c r="BE35" s="39">
        <v>110.129</v>
      </c>
      <c r="BF35" s="39">
        <v>103.445</v>
      </c>
      <c r="BG35" s="39">
        <v>96.718</v>
      </c>
      <c r="BH35" s="39">
        <v>90.074</v>
      </c>
      <c r="BI35" s="39">
        <v>83.634</v>
      </c>
      <c r="BJ35" s="39">
        <v>77.5</v>
      </c>
      <c r="BK35" s="39">
        <v>71.758</v>
      </c>
      <c r="BL35" s="39">
        <v>66.468</v>
      </c>
      <c r="BM35" s="39">
        <v>61.663</v>
      </c>
      <c r="BN35" s="39">
        <v>57.352</v>
      </c>
      <c r="BO35" s="39">
        <v>53.525</v>
      </c>
      <c r="BP35" s="39">
        <v>50.151</v>
      </c>
      <c r="BQ35" s="39">
        <v>47.187</v>
      </c>
      <c r="BR35" s="39">
        <v>44.581</v>
      </c>
      <c r="BS35" s="39">
        <v>42.275</v>
      </c>
      <c r="BT35" s="39">
        <v>40.217</v>
      </c>
      <c r="BU35" s="39">
        <v>38.352</v>
      </c>
      <c r="BV35" s="39">
        <v>36.628</v>
      </c>
      <c r="BW35" s="39">
        <v>34.996</v>
      </c>
      <c r="BX35" s="39">
        <v>33.415</v>
      </c>
      <c r="BY35" s="39">
        <v>31.842</v>
      </c>
      <c r="BZ35" s="39">
        <v>30.245</v>
      </c>
      <c r="CA35" s="39">
        <v>28.593</v>
      </c>
      <c r="CB35" s="39">
        <v>26.863</v>
      </c>
      <c r="CC35" s="39">
        <v>25.04</v>
      </c>
      <c r="CD35" s="39">
        <v>23.115</v>
      </c>
      <c r="CE35" s="39">
        <v>21.086</v>
      </c>
    </row>
    <row r="36" ht="12.9" customHeight="1">
      <c r="A36" s="40">
        <v>28</v>
      </c>
      <c r="B36" s="39">
        <v>535.1369999999999</v>
      </c>
      <c r="C36" s="39">
        <v>504.676</v>
      </c>
      <c r="D36" s="39">
        <v>470.886</v>
      </c>
      <c r="E36" s="39">
        <v>446.623</v>
      </c>
      <c r="F36" s="39">
        <v>430.961</v>
      </c>
      <c r="G36" s="39">
        <v>414.254</v>
      </c>
      <c r="H36" s="39">
        <v>384.793</v>
      </c>
      <c r="I36" s="39">
        <v>367.464</v>
      </c>
      <c r="J36" s="39">
        <v>346.5</v>
      </c>
      <c r="K36" s="39">
        <v>341.663</v>
      </c>
      <c r="L36" s="39">
        <v>329.385</v>
      </c>
      <c r="M36" s="39">
        <v>339.531</v>
      </c>
      <c r="N36" s="39">
        <v>353.473</v>
      </c>
      <c r="O36" s="39">
        <v>369.353</v>
      </c>
      <c r="P36" s="39">
        <v>367.013</v>
      </c>
      <c r="Q36" s="39">
        <v>395.537</v>
      </c>
      <c r="R36" s="39">
        <v>403.753</v>
      </c>
      <c r="S36" s="39">
        <v>435.948</v>
      </c>
      <c r="T36" s="39">
        <v>438.062</v>
      </c>
      <c r="U36" s="39">
        <v>424.855</v>
      </c>
      <c r="V36" s="39">
        <v>428.076</v>
      </c>
      <c r="W36" s="39">
        <v>442.364</v>
      </c>
      <c r="X36" s="39">
        <v>426.63</v>
      </c>
      <c r="Y36" s="39">
        <v>428.021</v>
      </c>
      <c r="Z36" s="39">
        <v>392.309</v>
      </c>
      <c r="AA36" s="39">
        <v>373.87</v>
      </c>
      <c r="AB36" s="39">
        <v>341.557</v>
      </c>
      <c r="AC36" s="39">
        <v>313.883</v>
      </c>
      <c r="AD36" s="39">
        <v>286.666</v>
      </c>
      <c r="AE36" s="39">
        <v>258.104</v>
      </c>
      <c r="AF36" s="39">
        <v>237.488</v>
      </c>
      <c r="AG36" s="39">
        <v>223.052</v>
      </c>
      <c r="AH36" s="39">
        <v>210.959</v>
      </c>
      <c r="AI36" s="39">
        <v>200.357</v>
      </c>
      <c r="AJ36" s="39">
        <v>191.009</v>
      </c>
      <c r="AK36" s="39">
        <v>182.841</v>
      </c>
      <c r="AL36" s="39">
        <v>175.818</v>
      </c>
      <c r="AM36" s="39">
        <v>169.913</v>
      </c>
      <c r="AN36" s="39">
        <v>165.068</v>
      </c>
      <c r="AO36" s="39">
        <v>161.201</v>
      </c>
      <c r="AP36" s="39">
        <v>158.202</v>
      </c>
      <c r="AQ36" s="39">
        <v>155.946</v>
      </c>
      <c r="AR36" s="39">
        <v>154.27</v>
      </c>
      <c r="AS36" s="39">
        <v>152.987</v>
      </c>
      <c r="AT36" s="39">
        <v>151.91</v>
      </c>
      <c r="AU36" s="39">
        <v>150.848</v>
      </c>
      <c r="AV36" s="39">
        <v>149.624</v>
      </c>
      <c r="AW36" s="39">
        <v>148.089</v>
      </c>
      <c r="AX36" s="39">
        <v>146.102</v>
      </c>
      <c r="AY36" s="39">
        <v>143.543</v>
      </c>
      <c r="AZ36" s="39">
        <v>140.341</v>
      </c>
      <c r="BA36" s="39">
        <v>136.454</v>
      </c>
      <c r="BB36" s="39">
        <v>131.888</v>
      </c>
      <c r="BC36" s="39">
        <v>126.688</v>
      </c>
      <c r="BD36" s="39">
        <v>120.934</v>
      </c>
      <c r="BE36" s="39">
        <v>114.736</v>
      </c>
      <c r="BF36" s="39">
        <v>108.224</v>
      </c>
      <c r="BG36" s="39">
        <v>101.531</v>
      </c>
      <c r="BH36" s="39">
        <v>94.794</v>
      </c>
      <c r="BI36" s="39">
        <v>88.14100000000001</v>
      </c>
      <c r="BJ36" s="39">
        <v>81.69</v>
      </c>
      <c r="BK36" s="39">
        <v>75.547</v>
      </c>
      <c r="BL36" s="39">
        <v>69.795</v>
      </c>
      <c r="BM36" s="39">
        <v>64.492</v>
      </c>
      <c r="BN36" s="39">
        <v>59.674</v>
      </c>
      <c r="BO36" s="39">
        <v>55.351</v>
      </c>
      <c r="BP36" s="39">
        <v>51.51</v>
      </c>
      <c r="BQ36" s="39">
        <v>48.123</v>
      </c>
      <c r="BR36" s="39">
        <v>45.143</v>
      </c>
      <c r="BS36" s="39">
        <v>42.522</v>
      </c>
      <c r="BT36" s="39">
        <v>40.202</v>
      </c>
      <c r="BU36" s="39">
        <v>38.127</v>
      </c>
      <c r="BV36" s="39">
        <v>36.246</v>
      </c>
      <c r="BW36" s="39">
        <v>34.504</v>
      </c>
      <c r="BX36" s="39">
        <v>32.857</v>
      </c>
      <c r="BY36" s="39">
        <v>31.259</v>
      </c>
      <c r="BZ36" s="39">
        <v>29.67</v>
      </c>
      <c r="CA36" s="39">
        <v>28.055</v>
      </c>
      <c r="CB36" s="39">
        <v>26.386</v>
      </c>
      <c r="CC36" s="39">
        <v>24.64</v>
      </c>
      <c r="CD36" s="39">
        <v>22.801</v>
      </c>
      <c r="CE36" s="39">
        <v>20.86</v>
      </c>
    </row>
    <row r="37" ht="12.9" customHeight="1">
      <c r="A37" s="40">
        <v>29</v>
      </c>
      <c r="B37" s="39">
        <v>560.278</v>
      </c>
      <c r="C37" s="39">
        <v>534.535</v>
      </c>
      <c r="D37" s="39">
        <v>504.033</v>
      </c>
      <c r="E37" s="39">
        <v>470.195</v>
      </c>
      <c r="F37" s="39">
        <v>445.884</v>
      </c>
      <c r="G37" s="39">
        <v>430.231</v>
      </c>
      <c r="H37" s="39">
        <v>413.535</v>
      </c>
      <c r="I37" s="39">
        <v>384.134</v>
      </c>
      <c r="J37" s="39">
        <v>366.797</v>
      </c>
      <c r="K37" s="39">
        <v>345.871</v>
      </c>
      <c r="L37" s="39">
        <v>341.032</v>
      </c>
      <c r="M37" s="39">
        <v>328.76</v>
      </c>
      <c r="N37" s="39">
        <v>338.843</v>
      </c>
      <c r="O37" s="39">
        <v>352.711</v>
      </c>
      <c r="P37" s="39">
        <v>368.517</v>
      </c>
      <c r="Q37" s="39">
        <v>366.122</v>
      </c>
      <c r="R37" s="39">
        <v>394.544</v>
      </c>
      <c r="S37" s="39">
        <v>402.658</v>
      </c>
      <c r="T37" s="39">
        <v>434.719</v>
      </c>
      <c r="U37" s="39">
        <v>436.748</v>
      </c>
      <c r="V37" s="39">
        <v>423.52</v>
      </c>
      <c r="W37" s="39">
        <v>426.692</v>
      </c>
      <c r="X37" s="39">
        <v>440.916</v>
      </c>
      <c r="Y37" s="39">
        <v>425.16</v>
      </c>
      <c r="Z37" s="39">
        <v>426.509</v>
      </c>
      <c r="AA37" s="39">
        <v>390.808</v>
      </c>
      <c r="AB37" s="39">
        <v>372.356</v>
      </c>
      <c r="AC37" s="39">
        <v>340.054</v>
      </c>
      <c r="AD37" s="39">
        <v>312.379</v>
      </c>
      <c r="AE37" s="39">
        <v>285.162</v>
      </c>
      <c r="AF37" s="39">
        <v>256.602</v>
      </c>
      <c r="AG37" s="39">
        <v>235.976</v>
      </c>
      <c r="AH37" s="39">
        <v>221.55</v>
      </c>
      <c r="AI37" s="39">
        <v>209.459</v>
      </c>
      <c r="AJ37" s="39">
        <v>198.861</v>
      </c>
      <c r="AK37" s="39">
        <v>189.513</v>
      </c>
      <c r="AL37" s="39">
        <v>181.334</v>
      </c>
      <c r="AM37" s="39">
        <v>174.31</v>
      </c>
      <c r="AN37" s="39">
        <v>168.397</v>
      </c>
      <c r="AO37" s="39">
        <v>163.544</v>
      </c>
      <c r="AP37" s="39">
        <v>159.665</v>
      </c>
      <c r="AQ37" s="39">
        <v>156.654</v>
      </c>
      <c r="AR37" s="39">
        <v>154.387</v>
      </c>
      <c r="AS37" s="39">
        <v>152.697</v>
      </c>
      <c r="AT37" s="39">
        <v>151.399</v>
      </c>
      <c r="AU37" s="39">
        <v>150.306</v>
      </c>
      <c r="AV37" s="39">
        <v>149.23</v>
      </c>
      <c r="AW37" s="39">
        <v>147.992</v>
      </c>
      <c r="AX37" s="39">
        <v>146.443</v>
      </c>
      <c r="AY37" s="39">
        <v>144.442</v>
      </c>
      <c r="AZ37" s="39">
        <v>141.872</v>
      </c>
      <c r="BA37" s="39">
        <v>138.657</v>
      </c>
      <c r="BB37" s="39">
        <v>134.76</v>
      </c>
      <c r="BC37" s="39">
        <v>130.185</v>
      </c>
      <c r="BD37" s="39">
        <v>124.976</v>
      </c>
      <c r="BE37" s="39">
        <v>119.214</v>
      </c>
      <c r="BF37" s="39">
        <v>113.009</v>
      </c>
      <c r="BG37" s="39">
        <v>106.49</v>
      </c>
      <c r="BH37" s="39">
        <v>99.79000000000001</v>
      </c>
      <c r="BI37" s="39">
        <v>93.047</v>
      </c>
      <c r="BJ37" s="39">
        <v>86.387</v>
      </c>
      <c r="BK37" s="39">
        <v>79.929</v>
      </c>
      <c r="BL37" s="39">
        <v>73.77800000000001</v>
      </c>
      <c r="BM37" s="39">
        <v>68.017</v>
      </c>
      <c r="BN37" s="39">
        <v>62.705</v>
      </c>
      <c r="BO37" s="39">
        <v>57.878</v>
      </c>
      <c r="BP37" s="39">
        <v>53.544</v>
      </c>
      <c r="BQ37" s="39">
        <v>49.693</v>
      </c>
      <c r="BR37" s="39">
        <v>46.293</v>
      </c>
      <c r="BS37" s="39">
        <v>43.302</v>
      </c>
      <c r="BT37" s="39">
        <v>40.666</v>
      </c>
      <c r="BU37" s="39">
        <v>38.332</v>
      </c>
      <c r="BV37" s="39">
        <v>36.244</v>
      </c>
      <c r="BW37" s="39">
        <v>34.348</v>
      </c>
      <c r="BX37" s="39">
        <v>32.593</v>
      </c>
      <c r="BY37" s="39">
        <v>30.931</v>
      </c>
      <c r="BZ37" s="39">
        <v>29.318</v>
      </c>
      <c r="CA37" s="39">
        <v>27.714</v>
      </c>
      <c r="CB37" s="39">
        <v>26.085</v>
      </c>
      <c r="CC37" s="39">
        <v>24.402</v>
      </c>
      <c r="CD37" s="39">
        <v>22.641</v>
      </c>
      <c r="CE37" s="39">
        <v>20.787</v>
      </c>
    </row>
    <row r="38" ht="12.9" customHeight="1">
      <c r="A38" s="40">
        <v>30</v>
      </c>
      <c r="B38" s="39">
        <v>583.466</v>
      </c>
      <c r="C38" s="39">
        <v>559.609</v>
      </c>
      <c r="D38" s="39">
        <v>533.819</v>
      </c>
      <c r="E38" s="39">
        <v>503.272</v>
      </c>
      <c r="F38" s="39">
        <v>469.407</v>
      </c>
      <c r="G38" s="39">
        <v>445.124</v>
      </c>
      <c r="H38" s="39">
        <v>429.486</v>
      </c>
      <c r="I38" s="39">
        <v>412.837</v>
      </c>
      <c r="J38" s="39">
        <v>383.454</v>
      </c>
      <c r="K38" s="39">
        <v>366.158</v>
      </c>
      <c r="L38" s="39">
        <v>345.26</v>
      </c>
      <c r="M38" s="39">
        <v>340.42</v>
      </c>
      <c r="N38" s="39">
        <v>328.126</v>
      </c>
      <c r="O38" s="39">
        <v>338.139</v>
      </c>
      <c r="P38" s="39">
        <v>351.938</v>
      </c>
      <c r="Q38" s="39">
        <v>367.66</v>
      </c>
      <c r="R38" s="39">
        <v>365.212</v>
      </c>
      <c r="S38" s="39">
        <v>393.5</v>
      </c>
      <c r="T38" s="39">
        <v>401.52</v>
      </c>
      <c r="U38" s="39">
        <v>433.443</v>
      </c>
      <c r="V38" s="39">
        <v>435.426</v>
      </c>
      <c r="W38" s="39">
        <v>422.182</v>
      </c>
      <c r="X38" s="39">
        <v>425.311</v>
      </c>
      <c r="Y38" s="39">
        <v>439.466</v>
      </c>
      <c r="Z38" s="39">
        <v>423.701</v>
      </c>
      <c r="AA38" s="39">
        <v>425.007</v>
      </c>
      <c r="AB38" s="39">
        <v>389.328</v>
      </c>
      <c r="AC38" s="39">
        <v>370.869</v>
      </c>
      <c r="AD38" s="39">
        <v>338.584</v>
      </c>
      <c r="AE38" s="39">
        <v>310.918</v>
      </c>
      <c r="AF38" s="39">
        <v>283.707</v>
      </c>
      <c r="AG38" s="39">
        <v>255.158</v>
      </c>
      <c r="AH38" s="39">
        <v>234.558</v>
      </c>
      <c r="AI38" s="39">
        <v>220.14</v>
      </c>
      <c r="AJ38" s="39">
        <v>208.057</v>
      </c>
      <c r="AK38" s="39">
        <v>197.465</v>
      </c>
      <c r="AL38" s="39">
        <v>188.112</v>
      </c>
      <c r="AM38" s="39">
        <v>179.936</v>
      </c>
      <c r="AN38" s="39">
        <v>172.909</v>
      </c>
      <c r="AO38" s="39">
        <v>166.992</v>
      </c>
      <c r="AP38" s="39">
        <v>162.131</v>
      </c>
      <c r="AQ38" s="39">
        <v>158.244</v>
      </c>
      <c r="AR38" s="39">
        <v>155.224</v>
      </c>
      <c r="AS38" s="39">
        <v>152.946</v>
      </c>
      <c r="AT38" s="39">
        <v>151.243</v>
      </c>
      <c r="AU38" s="39">
        <v>149.933</v>
      </c>
      <c r="AV38" s="39">
        <v>148.828</v>
      </c>
      <c r="AW38" s="39">
        <v>147.738</v>
      </c>
      <c r="AX38" s="39">
        <v>146.487</v>
      </c>
      <c r="AY38" s="39">
        <v>144.925</v>
      </c>
      <c r="AZ38" s="39">
        <v>142.913</v>
      </c>
      <c r="BA38" s="39">
        <v>140.333</v>
      </c>
      <c r="BB38" s="39">
        <v>137.109</v>
      </c>
      <c r="BC38" s="39">
        <v>133.203</v>
      </c>
      <c r="BD38" s="39">
        <v>128.62</v>
      </c>
      <c r="BE38" s="39">
        <v>123.405</v>
      </c>
      <c r="BF38" s="39">
        <v>117.638</v>
      </c>
      <c r="BG38" s="39">
        <v>111.428</v>
      </c>
      <c r="BH38" s="39">
        <v>104.904</v>
      </c>
      <c r="BI38" s="39">
        <v>98.20099999999999</v>
      </c>
      <c r="BJ38" s="39">
        <v>91.45399999999999</v>
      </c>
      <c r="BK38" s="39">
        <v>84.788</v>
      </c>
      <c r="BL38" s="39">
        <v>78.32599999999999</v>
      </c>
      <c r="BM38" s="39">
        <v>72.17</v>
      </c>
      <c r="BN38" s="39">
        <v>66.402</v>
      </c>
      <c r="BO38" s="39">
        <v>61.084</v>
      </c>
      <c r="BP38" s="39">
        <v>56.249</v>
      </c>
      <c r="BQ38" s="39">
        <v>51.907</v>
      </c>
      <c r="BR38" s="39">
        <v>48.046</v>
      </c>
      <c r="BS38" s="39">
        <v>44.636</v>
      </c>
      <c r="BT38" s="39">
        <v>41.633</v>
      </c>
      <c r="BU38" s="39">
        <v>38.987</v>
      </c>
      <c r="BV38" s="39">
        <v>36.641</v>
      </c>
      <c r="BW38" s="39">
        <v>34.541</v>
      </c>
      <c r="BX38" s="39">
        <v>32.632</v>
      </c>
      <c r="BY38" s="39">
        <v>30.864</v>
      </c>
      <c r="BZ38" s="39">
        <v>29.19</v>
      </c>
      <c r="CA38" s="39">
        <v>27.564</v>
      </c>
      <c r="CB38" s="39">
        <v>25.947</v>
      </c>
      <c r="CC38" s="39">
        <v>24.306</v>
      </c>
      <c r="CD38" s="39">
        <v>22.609</v>
      </c>
      <c r="CE38" s="39">
        <v>20.835</v>
      </c>
    </row>
    <row r="39" ht="12.9" customHeight="1">
      <c r="A39" s="40">
        <v>31</v>
      </c>
      <c r="B39" s="39">
        <v>618.037</v>
      </c>
      <c r="C39" s="39">
        <v>582.683</v>
      </c>
      <c r="D39" s="39">
        <v>558.7670000000001</v>
      </c>
      <c r="E39" s="39">
        <v>532.918</v>
      </c>
      <c r="F39" s="39">
        <v>502.344</v>
      </c>
      <c r="G39" s="39">
        <v>468.531</v>
      </c>
      <c r="H39" s="39">
        <v>444.283</v>
      </c>
      <c r="I39" s="39">
        <v>428.692</v>
      </c>
      <c r="J39" s="39">
        <v>412.043</v>
      </c>
      <c r="K39" s="39">
        <v>382.726</v>
      </c>
      <c r="L39" s="39">
        <v>365.458</v>
      </c>
      <c r="M39" s="39">
        <v>344.591</v>
      </c>
      <c r="N39" s="39">
        <v>339.714</v>
      </c>
      <c r="O39" s="39">
        <v>327.39</v>
      </c>
      <c r="P39" s="39">
        <v>337.335</v>
      </c>
      <c r="Q39" s="39">
        <v>351.051</v>
      </c>
      <c r="R39" s="39">
        <v>366.684</v>
      </c>
      <c r="S39" s="39">
        <v>364.152</v>
      </c>
      <c r="T39" s="39">
        <v>392.303</v>
      </c>
      <c r="U39" s="39">
        <v>400.224</v>
      </c>
      <c r="V39" s="39">
        <v>432.043</v>
      </c>
      <c r="W39" s="39">
        <v>433.981</v>
      </c>
      <c r="X39" s="39">
        <v>420.727</v>
      </c>
      <c r="Y39" s="39">
        <v>423.806</v>
      </c>
      <c r="Z39" s="39">
        <v>437.896</v>
      </c>
      <c r="AA39" s="39">
        <v>422.123</v>
      </c>
      <c r="AB39" s="39">
        <v>423.388</v>
      </c>
      <c r="AC39" s="39">
        <v>387.737</v>
      </c>
      <c r="AD39" s="39">
        <v>369.273</v>
      </c>
      <c r="AE39" s="39">
        <v>337.013</v>
      </c>
      <c r="AF39" s="39">
        <v>309.359</v>
      </c>
      <c r="AG39" s="39">
        <v>282.161</v>
      </c>
      <c r="AH39" s="39">
        <v>253.657</v>
      </c>
      <c r="AI39" s="39">
        <v>233.079</v>
      </c>
      <c r="AJ39" s="39">
        <v>218.677</v>
      </c>
      <c r="AK39" s="39">
        <v>206.606</v>
      </c>
      <c r="AL39" s="39">
        <v>196.012</v>
      </c>
      <c r="AM39" s="39">
        <v>186.666</v>
      </c>
      <c r="AN39" s="39">
        <v>178.491</v>
      </c>
      <c r="AO39" s="39">
        <v>171.462</v>
      </c>
      <c r="AP39" s="39">
        <v>165.54</v>
      </c>
      <c r="AQ39" s="39">
        <v>160.674</v>
      </c>
      <c r="AR39" s="39">
        <v>156.78</v>
      </c>
      <c r="AS39" s="39">
        <v>153.75</v>
      </c>
      <c r="AT39" s="39">
        <v>151.462</v>
      </c>
      <c r="AU39" s="39">
        <v>149.748</v>
      </c>
      <c r="AV39" s="39">
        <v>148.425</v>
      </c>
      <c r="AW39" s="39">
        <v>147.308</v>
      </c>
      <c r="AX39" s="39">
        <v>146.205</v>
      </c>
      <c r="AY39" s="39">
        <v>144.942</v>
      </c>
      <c r="AZ39" s="39">
        <v>143.37</v>
      </c>
      <c r="BA39" s="39">
        <v>141.346</v>
      </c>
      <c r="BB39" s="39">
        <v>138.756</v>
      </c>
      <c r="BC39" s="39">
        <v>135.522</v>
      </c>
      <c r="BD39" s="39">
        <v>131.609</v>
      </c>
      <c r="BE39" s="39">
        <v>127.02</v>
      </c>
      <c r="BF39" s="39">
        <v>121.8</v>
      </c>
      <c r="BG39" s="39">
        <v>116.028</v>
      </c>
      <c r="BH39" s="39">
        <v>109.814</v>
      </c>
      <c r="BI39" s="39">
        <v>103.287</v>
      </c>
      <c r="BJ39" s="39">
        <v>96.581</v>
      </c>
      <c r="BK39" s="39">
        <v>89.83</v>
      </c>
      <c r="BL39" s="39">
        <v>83.161</v>
      </c>
      <c r="BM39" s="39">
        <v>76.69499999999999</v>
      </c>
      <c r="BN39" s="39">
        <v>70.53400000000001</v>
      </c>
      <c r="BO39" s="39">
        <v>64.761</v>
      </c>
      <c r="BP39" s="39">
        <v>59.438</v>
      </c>
      <c r="BQ39" s="39">
        <v>54.595</v>
      </c>
      <c r="BR39" s="39">
        <v>50.245</v>
      </c>
      <c r="BS39" s="39">
        <v>46.376</v>
      </c>
      <c r="BT39" s="39">
        <v>42.956</v>
      </c>
      <c r="BU39" s="39">
        <v>39.943</v>
      </c>
      <c r="BV39" s="39">
        <v>37.286</v>
      </c>
      <c r="BW39" s="39">
        <v>34.929</v>
      </c>
      <c r="BX39" s="39">
        <v>32.817</v>
      </c>
      <c r="BY39" s="39">
        <v>30.895</v>
      </c>
      <c r="BZ39" s="39">
        <v>29.115</v>
      </c>
      <c r="CA39" s="39">
        <v>27.428</v>
      </c>
      <c r="CB39" s="39">
        <v>25.789</v>
      </c>
      <c r="CC39" s="39">
        <v>24.16</v>
      </c>
      <c r="CD39" s="39">
        <v>22.505</v>
      </c>
      <c r="CE39" s="39">
        <v>20.796</v>
      </c>
    </row>
    <row r="40" ht="12.9" customHeight="1">
      <c r="A40" s="40">
        <v>32</v>
      </c>
      <c r="B40" s="39">
        <v>632.413</v>
      </c>
      <c r="C40" s="39">
        <v>616.978</v>
      </c>
      <c r="D40" s="39">
        <v>581.612</v>
      </c>
      <c r="E40" s="39">
        <v>557.653</v>
      </c>
      <c r="F40" s="39">
        <v>531.78</v>
      </c>
      <c r="G40" s="39">
        <v>501.254</v>
      </c>
      <c r="H40" s="39">
        <v>467.496</v>
      </c>
      <c r="I40" s="39">
        <v>443.309</v>
      </c>
      <c r="J40" s="39">
        <v>427.718</v>
      </c>
      <c r="K40" s="39">
        <v>411.11</v>
      </c>
      <c r="L40" s="39">
        <v>381.846</v>
      </c>
      <c r="M40" s="39">
        <v>364.603</v>
      </c>
      <c r="N40" s="39">
        <v>343.744</v>
      </c>
      <c r="O40" s="39">
        <v>338.836</v>
      </c>
      <c r="P40" s="39">
        <v>326.505</v>
      </c>
      <c r="Q40" s="39">
        <v>336.386</v>
      </c>
      <c r="R40" s="39">
        <v>350.034</v>
      </c>
      <c r="S40" s="39">
        <v>365.564</v>
      </c>
      <c r="T40" s="39">
        <v>362.973</v>
      </c>
      <c r="U40" s="39">
        <v>391.005</v>
      </c>
      <c r="V40" s="39">
        <v>398.869</v>
      </c>
      <c r="W40" s="39">
        <v>430.579</v>
      </c>
      <c r="X40" s="39">
        <v>432.477</v>
      </c>
      <c r="Y40" s="39">
        <v>419.21</v>
      </c>
      <c r="Z40" s="39">
        <v>422.247</v>
      </c>
      <c r="AA40" s="39">
        <v>436.269</v>
      </c>
      <c r="AB40" s="39">
        <v>420.492</v>
      </c>
      <c r="AC40" s="39">
        <v>421.717</v>
      </c>
      <c r="AD40" s="39">
        <v>386.103</v>
      </c>
      <c r="AE40" s="39">
        <v>367.642</v>
      </c>
      <c r="AF40" s="39">
        <v>335.414</v>
      </c>
      <c r="AG40" s="39">
        <v>307.78</v>
      </c>
      <c r="AH40" s="39">
        <v>280.628</v>
      </c>
      <c r="AI40" s="39">
        <v>252.17</v>
      </c>
      <c r="AJ40" s="39">
        <v>231.626</v>
      </c>
      <c r="AK40" s="39">
        <v>217.241</v>
      </c>
      <c r="AL40" s="39">
        <v>205.175</v>
      </c>
      <c r="AM40" s="39">
        <v>194.593</v>
      </c>
      <c r="AN40" s="39">
        <v>185.252</v>
      </c>
      <c r="AO40" s="39">
        <v>177.081</v>
      </c>
      <c r="AP40" s="39">
        <v>170.051</v>
      </c>
      <c r="AQ40" s="39">
        <v>164.128</v>
      </c>
      <c r="AR40" s="39">
        <v>159.259</v>
      </c>
      <c r="AS40" s="39">
        <v>155.359</v>
      </c>
      <c r="AT40" s="39">
        <v>152.322</v>
      </c>
      <c r="AU40" s="39">
        <v>150.023</v>
      </c>
      <c r="AV40" s="39">
        <v>148.3</v>
      </c>
      <c r="AW40" s="39">
        <v>146.966</v>
      </c>
      <c r="AX40" s="39">
        <v>145.837</v>
      </c>
      <c r="AY40" s="39">
        <v>144.722</v>
      </c>
      <c r="AZ40" s="39">
        <v>143.448</v>
      </c>
      <c r="BA40" s="39">
        <v>141.865</v>
      </c>
      <c r="BB40" s="39">
        <v>139.832</v>
      </c>
      <c r="BC40" s="39">
        <v>137.233</v>
      </c>
      <c r="BD40" s="39">
        <v>133.993</v>
      </c>
      <c r="BE40" s="39">
        <v>130.074</v>
      </c>
      <c r="BF40" s="39">
        <v>125.479</v>
      </c>
      <c r="BG40" s="39">
        <v>120.255</v>
      </c>
      <c r="BH40" s="39">
        <v>114.48</v>
      </c>
      <c r="BI40" s="39">
        <v>108.265</v>
      </c>
      <c r="BJ40" s="39">
        <v>101.737</v>
      </c>
      <c r="BK40" s="39">
        <v>95.029</v>
      </c>
      <c r="BL40" s="39">
        <v>88.276</v>
      </c>
      <c r="BM40" s="39">
        <v>81.607</v>
      </c>
      <c r="BN40" s="39">
        <v>75.139</v>
      </c>
      <c r="BO40" s="39">
        <v>68.97499999999999</v>
      </c>
      <c r="BP40" s="39">
        <v>63.199</v>
      </c>
      <c r="BQ40" s="39">
        <v>57.87</v>
      </c>
      <c r="BR40" s="39">
        <v>53.023</v>
      </c>
      <c r="BS40" s="39">
        <v>48.666</v>
      </c>
      <c r="BT40" s="39">
        <v>44.788</v>
      </c>
      <c r="BU40" s="39">
        <v>41.361</v>
      </c>
      <c r="BV40" s="39">
        <v>38.339</v>
      </c>
      <c r="BW40" s="39">
        <v>35.672</v>
      </c>
      <c r="BX40" s="39">
        <v>33.305</v>
      </c>
      <c r="BY40" s="39">
        <v>31.182</v>
      </c>
      <c r="BZ40" s="39">
        <v>29.25</v>
      </c>
      <c r="CA40" s="39">
        <v>27.458</v>
      </c>
      <c r="CB40" s="39">
        <v>25.758</v>
      </c>
      <c r="CC40" s="39">
        <v>24.108</v>
      </c>
      <c r="CD40" s="39">
        <v>22.467</v>
      </c>
      <c r="CE40" s="39">
        <v>20.8</v>
      </c>
    </row>
    <row r="41" ht="12.9" customHeight="1">
      <c r="A41" s="40">
        <v>33</v>
      </c>
      <c r="B41" s="39">
        <v>671.264</v>
      </c>
      <c r="C41" s="39">
        <v>631.236</v>
      </c>
      <c r="D41" s="39">
        <v>615.752</v>
      </c>
      <c r="E41" s="39">
        <v>580.377</v>
      </c>
      <c r="F41" s="39">
        <v>556.399</v>
      </c>
      <c r="G41" s="39">
        <v>530.569</v>
      </c>
      <c r="H41" s="39">
        <v>500.1</v>
      </c>
      <c r="I41" s="39">
        <v>466.432</v>
      </c>
      <c r="J41" s="39">
        <v>442.271</v>
      </c>
      <c r="K41" s="39">
        <v>426.723</v>
      </c>
      <c r="L41" s="39">
        <v>410.146</v>
      </c>
      <c r="M41" s="39">
        <v>380.941</v>
      </c>
      <c r="N41" s="39">
        <v>363.712</v>
      </c>
      <c r="O41" s="39">
        <v>342.868</v>
      </c>
      <c r="P41" s="39">
        <v>337.947</v>
      </c>
      <c r="Q41" s="39">
        <v>325.613</v>
      </c>
      <c r="R41" s="39">
        <v>335.439</v>
      </c>
      <c r="S41" s="39">
        <v>348.998</v>
      </c>
      <c r="T41" s="39">
        <v>364.439</v>
      </c>
      <c r="U41" s="39">
        <v>361.802</v>
      </c>
      <c r="V41" s="39">
        <v>389.735</v>
      </c>
      <c r="W41" s="39">
        <v>397.545</v>
      </c>
      <c r="X41" s="39">
        <v>429.148</v>
      </c>
      <c r="Y41" s="39">
        <v>431.002</v>
      </c>
      <c r="Z41" s="39">
        <v>417.738</v>
      </c>
      <c r="AA41" s="39">
        <v>420.733</v>
      </c>
      <c r="AB41" s="39">
        <v>434.69</v>
      </c>
      <c r="AC41" s="39">
        <v>418.918</v>
      </c>
      <c r="AD41" s="39">
        <v>420.106</v>
      </c>
      <c r="AE41" s="39">
        <v>384.541</v>
      </c>
      <c r="AF41" s="39">
        <v>366.09</v>
      </c>
      <c r="AG41" s="39">
        <v>333.905</v>
      </c>
      <c r="AH41" s="39">
        <v>306.326</v>
      </c>
      <c r="AI41" s="39">
        <v>279.223</v>
      </c>
      <c r="AJ41" s="39">
        <v>250.824</v>
      </c>
      <c r="AK41" s="39">
        <v>230.316</v>
      </c>
      <c r="AL41" s="39">
        <v>215.949</v>
      </c>
      <c r="AM41" s="39">
        <v>203.902</v>
      </c>
      <c r="AN41" s="39">
        <v>193.332</v>
      </c>
      <c r="AO41" s="39">
        <v>184</v>
      </c>
      <c r="AP41" s="39">
        <v>175.835</v>
      </c>
      <c r="AQ41" s="39">
        <v>168.81</v>
      </c>
      <c r="AR41" s="39">
        <v>162.889</v>
      </c>
      <c r="AS41" s="39">
        <v>158.019</v>
      </c>
      <c r="AT41" s="39">
        <v>154.116</v>
      </c>
      <c r="AU41" s="39">
        <v>151.075</v>
      </c>
      <c r="AV41" s="39">
        <v>148.77</v>
      </c>
      <c r="AW41" s="39">
        <v>147.037</v>
      </c>
      <c r="AX41" s="39">
        <v>145.695</v>
      </c>
      <c r="AY41" s="39">
        <v>144.557</v>
      </c>
      <c r="AZ41" s="39">
        <v>143.434</v>
      </c>
      <c r="BA41" s="39">
        <v>142.152</v>
      </c>
      <c r="BB41" s="39">
        <v>140.561</v>
      </c>
      <c r="BC41" s="39">
        <v>138.521</v>
      </c>
      <c r="BD41" s="39">
        <v>135.916</v>
      </c>
      <c r="BE41" s="39">
        <v>132.671</v>
      </c>
      <c r="BF41" s="39">
        <v>128.749</v>
      </c>
      <c r="BG41" s="39">
        <v>124.153</v>
      </c>
      <c r="BH41" s="39">
        <v>118.927</v>
      </c>
      <c r="BI41" s="39">
        <v>113.153</v>
      </c>
      <c r="BJ41" s="39">
        <v>106.94</v>
      </c>
      <c r="BK41" s="39">
        <v>100.413</v>
      </c>
      <c r="BL41" s="39">
        <v>93.706</v>
      </c>
      <c r="BM41" s="39">
        <v>86.95699999999999</v>
      </c>
      <c r="BN41" s="39">
        <v>80.289</v>
      </c>
      <c r="BO41" s="39">
        <v>73.821</v>
      </c>
      <c r="BP41" s="39">
        <v>67.658</v>
      </c>
      <c r="BQ41" s="39">
        <v>61.881</v>
      </c>
      <c r="BR41" s="39">
        <v>56.551</v>
      </c>
      <c r="BS41" s="39">
        <v>51.7</v>
      </c>
      <c r="BT41" s="39">
        <v>47.34</v>
      </c>
      <c r="BU41" s="39">
        <v>43.457</v>
      </c>
      <c r="BV41" s="39">
        <v>40.024</v>
      </c>
      <c r="BW41" s="39">
        <v>36.996</v>
      </c>
      <c r="BX41" s="39">
        <v>34.321</v>
      </c>
      <c r="BY41" s="39">
        <v>31.946</v>
      </c>
      <c r="BZ41" s="39">
        <v>29.815</v>
      </c>
      <c r="CA41" s="39">
        <v>27.874</v>
      </c>
      <c r="CB41" s="39">
        <v>26.073</v>
      </c>
      <c r="CC41" s="39">
        <v>24.365</v>
      </c>
      <c r="CD41" s="39">
        <v>22.704</v>
      </c>
      <c r="CE41" s="39">
        <v>21.053</v>
      </c>
    </row>
    <row r="42" ht="12.9" customHeight="1">
      <c r="A42" s="40">
        <v>34</v>
      </c>
      <c r="B42" s="39">
        <v>648.991</v>
      </c>
      <c r="C42" s="39">
        <v>669.9299999999999</v>
      </c>
      <c r="D42" s="39">
        <v>629.918</v>
      </c>
      <c r="E42" s="39">
        <v>614.383</v>
      </c>
      <c r="F42" s="39">
        <v>579.019</v>
      </c>
      <c r="G42" s="39">
        <v>555.087</v>
      </c>
      <c r="H42" s="39">
        <v>529.318</v>
      </c>
      <c r="I42" s="39">
        <v>498.942</v>
      </c>
      <c r="J42" s="39">
        <v>465.333</v>
      </c>
      <c r="K42" s="39">
        <v>441.245</v>
      </c>
      <c r="L42" s="39">
        <v>425.732</v>
      </c>
      <c r="M42" s="39">
        <v>409.194</v>
      </c>
      <c r="N42" s="39">
        <v>380.032</v>
      </c>
      <c r="O42" s="39">
        <v>362.811</v>
      </c>
      <c r="P42" s="39">
        <v>341.985</v>
      </c>
      <c r="Q42" s="39">
        <v>337.037</v>
      </c>
      <c r="R42" s="39">
        <v>324.693</v>
      </c>
      <c r="S42" s="39">
        <v>334.424</v>
      </c>
      <c r="T42" s="39">
        <v>347.888</v>
      </c>
      <c r="U42" s="39">
        <v>363.227</v>
      </c>
      <c r="V42" s="39">
        <v>360.564</v>
      </c>
      <c r="W42" s="39">
        <v>388.395</v>
      </c>
      <c r="X42" s="39">
        <v>396.154</v>
      </c>
      <c r="Y42" s="39">
        <v>427.639</v>
      </c>
      <c r="Z42" s="39">
        <v>429.458</v>
      </c>
      <c r="AA42" s="39">
        <v>416.2</v>
      </c>
      <c r="AB42" s="39">
        <v>419.156</v>
      </c>
      <c r="AC42" s="39">
        <v>433.046</v>
      </c>
      <c r="AD42" s="39">
        <v>417.285</v>
      </c>
      <c r="AE42" s="39">
        <v>418.441</v>
      </c>
      <c r="AF42" s="39">
        <v>382.933</v>
      </c>
      <c r="AG42" s="39">
        <v>364.499</v>
      </c>
      <c r="AH42" s="39">
        <v>332.391</v>
      </c>
      <c r="AI42" s="39">
        <v>304.869</v>
      </c>
      <c r="AJ42" s="39">
        <v>277.827</v>
      </c>
      <c r="AK42" s="39">
        <v>249.492</v>
      </c>
      <c r="AL42" s="39">
        <v>229.019</v>
      </c>
      <c r="AM42" s="39">
        <v>214.68</v>
      </c>
      <c r="AN42" s="39">
        <v>202.652</v>
      </c>
      <c r="AO42" s="39">
        <v>192.098</v>
      </c>
      <c r="AP42" s="39">
        <v>182.779</v>
      </c>
      <c r="AQ42" s="39">
        <v>174.623</v>
      </c>
      <c r="AR42" s="39">
        <v>167.606</v>
      </c>
      <c r="AS42" s="39">
        <v>161.688</v>
      </c>
      <c r="AT42" s="39">
        <v>156.82</v>
      </c>
      <c r="AU42" s="39">
        <v>152.916</v>
      </c>
      <c r="AV42" s="39">
        <v>149.871</v>
      </c>
      <c r="AW42" s="39">
        <v>147.561</v>
      </c>
      <c r="AX42" s="39">
        <v>145.823</v>
      </c>
      <c r="AY42" s="39">
        <v>144.475</v>
      </c>
      <c r="AZ42" s="39">
        <v>143.329</v>
      </c>
      <c r="BA42" s="39">
        <v>142.198</v>
      </c>
      <c r="BB42" s="39">
        <v>140.908</v>
      </c>
      <c r="BC42" s="39">
        <v>139.31</v>
      </c>
      <c r="BD42" s="39">
        <v>137.265</v>
      </c>
      <c r="BE42" s="39">
        <v>134.655</v>
      </c>
      <c r="BF42" s="39">
        <v>131.408</v>
      </c>
      <c r="BG42" s="39">
        <v>127.485</v>
      </c>
      <c r="BH42" s="39">
        <v>122.888</v>
      </c>
      <c r="BI42" s="39">
        <v>117.665</v>
      </c>
      <c r="BJ42" s="39">
        <v>111.893</v>
      </c>
      <c r="BK42" s="39">
        <v>105.683</v>
      </c>
      <c r="BL42" s="39">
        <v>99.15900000000001</v>
      </c>
      <c r="BM42" s="39">
        <v>92.458</v>
      </c>
      <c r="BN42" s="39">
        <v>85.712</v>
      </c>
      <c r="BO42" s="39">
        <v>79.047</v>
      </c>
      <c r="BP42" s="39">
        <v>72.583</v>
      </c>
      <c r="BQ42" s="39">
        <v>66.42100000000001</v>
      </c>
      <c r="BR42" s="39">
        <v>60.646</v>
      </c>
      <c r="BS42" s="39">
        <v>55.316</v>
      </c>
      <c r="BT42" s="39">
        <v>50.464</v>
      </c>
      <c r="BU42" s="39">
        <v>46.101</v>
      </c>
      <c r="BV42" s="39">
        <v>42.216</v>
      </c>
      <c r="BW42" s="39">
        <v>38.779</v>
      </c>
      <c r="BX42" s="39">
        <v>35.746</v>
      </c>
      <c r="BY42" s="39">
        <v>33.065</v>
      </c>
      <c r="BZ42" s="39">
        <v>30.683</v>
      </c>
      <c r="CA42" s="39">
        <v>28.544</v>
      </c>
      <c r="CB42" s="39">
        <v>26.595</v>
      </c>
      <c r="CC42" s="39">
        <v>24.787</v>
      </c>
      <c r="CD42" s="39">
        <v>23.069</v>
      </c>
      <c r="CE42" s="39">
        <v>21.402</v>
      </c>
    </row>
    <row r="43" ht="12.9" customHeight="1">
      <c r="A43" s="40">
        <v>35</v>
      </c>
      <c r="B43" s="39">
        <v>662.723</v>
      </c>
      <c r="C43" s="39">
        <v>647.533</v>
      </c>
      <c r="D43" s="39">
        <v>668.369</v>
      </c>
      <c r="E43" s="39">
        <v>628.4160000000001</v>
      </c>
      <c r="F43" s="39">
        <v>612.85</v>
      </c>
      <c r="G43" s="39">
        <v>577.571</v>
      </c>
      <c r="H43" s="39">
        <v>553.7</v>
      </c>
      <c r="I43" s="39">
        <v>528.021</v>
      </c>
      <c r="J43" s="39">
        <v>497.706</v>
      </c>
      <c r="K43" s="39">
        <v>464.203</v>
      </c>
      <c r="L43" s="39">
        <v>440.18</v>
      </c>
      <c r="M43" s="39">
        <v>424.71</v>
      </c>
      <c r="N43" s="39">
        <v>408.192</v>
      </c>
      <c r="O43" s="39">
        <v>379.079</v>
      </c>
      <c r="P43" s="39">
        <v>361.88</v>
      </c>
      <c r="Q43" s="39">
        <v>341.076</v>
      </c>
      <c r="R43" s="39">
        <v>336.106</v>
      </c>
      <c r="S43" s="39">
        <v>323.735</v>
      </c>
      <c r="T43" s="39">
        <v>333.382</v>
      </c>
      <c r="U43" s="39">
        <v>346.756</v>
      </c>
      <c r="V43" s="39">
        <v>362.023</v>
      </c>
      <c r="W43" s="39">
        <v>359.336</v>
      </c>
      <c r="X43" s="39">
        <v>387.066</v>
      </c>
      <c r="Y43" s="39">
        <v>394.772</v>
      </c>
      <c r="Z43" s="39">
        <v>426.141</v>
      </c>
      <c r="AA43" s="39">
        <v>427.926</v>
      </c>
      <c r="AB43" s="39">
        <v>414.68</v>
      </c>
      <c r="AC43" s="39">
        <v>417.6</v>
      </c>
      <c r="AD43" s="39">
        <v>431.425</v>
      </c>
      <c r="AE43" s="39">
        <v>415.683</v>
      </c>
      <c r="AF43" s="39">
        <v>416.81</v>
      </c>
      <c r="AG43" s="39">
        <v>381.372</v>
      </c>
      <c r="AH43" s="39">
        <v>362.984</v>
      </c>
      <c r="AI43" s="39">
        <v>330.958</v>
      </c>
      <c r="AJ43" s="39">
        <v>303.506</v>
      </c>
      <c r="AK43" s="39">
        <v>276.53</v>
      </c>
      <c r="AL43" s="39">
        <v>248.26</v>
      </c>
      <c r="AM43" s="39">
        <v>227.838</v>
      </c>
      <c r="AN43" s="39">
        <v>213.53</v>
      </c>
      <c r="AO43" s="39">
        <v>201.525</v>
      </c>
      <c r="AP43" s="39">
        <v>190.991</v>
      </c>
      <c r="AQ43" s="39">
        <v>181.688</v>
      </c>
      <c r="AR43" s="39">
        <v>173.546</v>
      </c>
      <c r="AS43" s="39">
        <v>166.539</v>
      </c>
      <c r="AT43" s="39">
        <v>160.628</v>
      </c>
      <c r="AU43" s="39">
        <v>155.764</v>
      </c>
      <c r="AV43" s="39">
        <v>151.862</v>
      </c>
      <c r="AW43" s="39">
        <v>148.817</v>
      </c>
      <c r="AX43" s="39">
        <v>146.505</v>
      </c>
      <c r="AY43" s="39">
        <v>144.763</v>
      </c>
      <c r="AZ43" s="39">
        <v>143.409</v>
      </c>
      <c r="BA43" s="39">
        <v>142.258</v>
      </c>
      <c r="BB43" s="39">
        <v>141.123</v>
      </c>
      <c r="BC43" s="39">
        <v>139.827</v>
      </c>
      <c r="BD43" s="39">
        <v>138.225</v>
      </c>
      <c r="BE43" s="39">
        <v>136.177</v>
      </c>
      <c r="BF43" s="39">
        <v>133.566</v>
      </c>
      <c r="BG43" s="39">
        <v>130.318</v>
      </c>
      <c r="BH43" s="39">
        <v>126.395</v>
      </c>
      <c r="BI43" s="39">
        <v>121.803</v>
      </c>
      <c r="BJ43" s="39">
        <v>116.584</v>
      </c>
      <c r="BK43" s="39">
        <v>110.816</v>
      </c>
      <c r="BL43" s="39">
        <v>104.612</v>
      </c>
      <c r="BM43" s="39">
        <v>98.096</v>
      </c>
      <c r="BN43" s="39">
        <v>91.401</v>
      </c>
      <c r="BO43" s="39">
        <v>84.66200000000001</v>
      </c>
      <c r="BP43" s="39">
        <v>78.004</v>
      </c>
      <c r="BQ43" s="39">
        <v>71.545</v>
      </c>
      <c r="BR43" s="39">
        <v>65.389</v>
      </c>
      <c r="BS43" s="39">
        <v>59.617</v>
      </c>
      <c r="BT43" s="39">
        <v>54.29</v>
      </c>
      <c r="BU43" s="39">
        <v>49.44</v>
      </c>
      <c r="BV43" s="39">
        <v>45.077</v>
      </c>
      <c r="BW43" s="39">
        <v>41.192</v>
      </c>
      <c r="BX43" s="39">
        <v>37.752</v>
      </c>
      <c r="BY43" s="39">
        <v>34.715</v>
      </c>
      <c r="BZ43" s="39">
        <v>32.031</v>
      </c>
      <c r="CA43" s="39">
        <v>29.645</v>
      </c>
      <c r="CB43" s="39">
        <v>27.5</v>
      </c>
      <c r="CC43" s="39">
        <v>25.545</v>
      </c>
      <c r="CD43" s="39">
        <v>23.731</v>
      </c>
      <c r="CE43" s="39">
        <v>22.008</v>
      </c>
    </row>
    <row r="44" ht="12.9" customHeight="1">
      <c r="A44" s="40">
        <v>36</v>
      </c>
      <c r="B44" s="39">
        <v>669.668</v>
      </c>
      <c r="C44" s="39">
        <v>661.053</v>
      </c>
      <c r="D44" s="39">
        <v>645.862</v>
      </c>
      <c r="E44" s="39">
        <v>666.581</v>
      </c>
      <c r="F44" s="39">
        <v>626.676</v>
      </c>
      <c r="G44" s="39">
        <v>611.145</v>
      </c>
      <c r="H44" s="39">
        <v>575.967</v>
      </c>
      <c r="I44" s="39">
        <v>552.1849999999999</v>
      </c>
      <c r="J44" s="39">
        <v>526.559</v>
      </c>
      <c r="K44" s="39">
        <v>496.349</v>
      </c>
      <c r="L44" s="39">
        <v>462.947</v>
      </c>
      <c r="M44" s="39">
        <v>438.994</v>
      </c>
      <c r="N44" s="39">
        <v>423.545</v>
      </c>
      <c r="O44" s="39">
        <v>407.048</v>
      </c>
      <c r="P44" s="39">
        <v>378.001</v>
      </c>
      <c r="Q44" s="39">
        <v>360.824</v>
      </c>
      <c r="R44" s="39">
        <v>340.047</v>
      </c>
      <c r="S44" s="39">
        <v>335.035</v>
      </c>
      <c r="T44" s="39">
        <v>322.649</v>
      </c>
      <c r="U44" s="39">
        <v>332.215</v>
      </c>
      <c r="V44" s="39">
        <v>345.524</v>
      </c>
      <c r="W44" s="39">
        <v>360.716</v>
      </c>
      <c r="X44" s="39">
        <v>358.012</v>
      </c>
      <c r="Y44" s="39">
        <v>385.632</v>
      </c>
      <c r="Z44" s="39">
        <v>393.29</v>
      </c>
      <c r="AA44" s="39">
        <v>424.535</v>
      </c>
      <c r="AB44" s="39">
        <v>426.289</v>
      </c>
      <c r="AC44" s="39">
        <v>413.061</v>
      </c>
      <c r="AD44" s="39">
        <v>415.947</v>
      </c>
      <c r="AE44" s="39">
        <v>429.706</v>
      </c>
      <c r="AF44" s="39">
        <v>413.989</v>
      </c>
      <c r="AG44" s="39">
        <v>415.089</v>
      </c>
      <c r="AH44" s="39">
        <v>379.752</v>
      </c>
      <c r="AI44" s="39">
        <v>361.413</v>
      </c>
      <c r="AJ44" s="39">
        <v>329.481</v>
      </c>
      <c r="AK44" s="39">
        <v>302.105</v>
      </c>
      <c r="AL44" s="39">
        <v>275.196</v>
      </c>
      <c r="AM44" s="39">
        <v>247.009</v>
      </c>
      <c r="AN44" s="39">
        <v>226.638</v>
      </c>
      <c r="AO44" s="39">
        <v>212.364</v>
      </c>
      <c r="AP44" s="39">
        <v>200.387</v>
      </c>
      <c r="AQ44" s="39">
        <v>189.876</v>
      </c>
      <c r="AR44" s="39">
        <v>180.594</v>
      </c>
      <c r="AS44" s="39">
        <v>172.467</v>
      </c>
      <c r="AT44" s="39">
        <v>165.472</v>
      </c>
      <c r="AU44" s="39">
        <v>159.571</v>
      </c>
      <c r="AV44" s="39">
        <v>154.713</v>
      </c>
      <c r="AW44" s="39">
        <v>150.815</v>
      </c>
      <c r="AX44" s="39">
        <v>147.771</v>
      </c>
      <c r="AY44" s="39">
        <v>145.458</v>
      </c>
      <c r="AZ44" s="39">
        <v>143.714</v>
      </c>
      <c r="BA44" s="39">
        <v>142.356</v>
      </c>
      <c r="BB44" s="39">
        <v>141.201</v>
      </c>
      <c r="BC44" s="39">
        <v>140.061</v>
      </c>
      <c r="BD44" s="39">
        <v>138.762</v>
      </c>
      <c r="BE44" s="39">
        <v>137.157</v>
      </c>
      <c r="BF44" s="39">
        <v>135.108</v>
      </c>
      <c r="BG44" s="39">
        <v>132.496</v>
      </c>
      <c r="BH44" s="39">
        <v>129.249</v>
      </c>
      <c r="BI44" s="39">
        <v>125.33</v>
      </c>
      <c r="BJ44" s="39">
        <v>120.741</v>
      </c>
      <c r="BK44" s="39">
        <v>115.528</v>
      </c>
      <c r="BL44" s="39">
        <v>109.769</v>
      </c>
      <c r="BM44" s="39">
        <v>103.573</v>
      </c>
      <c r="BN44" s="39">
        <v>97.065</v>
      </c>
      <c r="BO44" s="39">
        <v>90.379</v>
      </c>
      <c r="BP44" s="39">
        <v>83.65000000000001</v>
      </c>
      <c r="BQ44" s="39">
        <v>77</v>
      </c>
      <c r="BR44" s="39">
        <v>70.548</v>
      </c>
      <c r="BS44" s="39">
        <v>64.40000000000001</v>
      </c>
      <c r="BT44" s="39">
        <v>58.633</v>
      </c>
      <c r="BU44" s="39">
        <v>53.31</v>
      </c>
      <c r="BV44" s="39">
        <v>48.463</v>
      </c>
      <c r="BW44" s="39">
        <v>44.102</v>
      </c>
      <c r="BX44" s="39">
        <v>40.216</v>
      </c>
      <c r="BY44" s="39">
        <v>36.776</v>
      </c>
      <c r="BZ44" s="39">
        <v>33.737</v>
      </c>
      <c r="CA44" s="39">
        <v>31.051</v>
      </c>
      <c r="CB44" s="39">
        <v>28.661</v>
      </c>
      <c r="CC44" s="39">
        <v>26.512</v>
      </c>
      <c r="CD44" s="39">
        <v>24.553</v>
      </c>
      <c r="CE44" s="39">
        <v>22.732</v>
      </c>
    </row>
    <row r="45" ht="12.9" customHeight="1">
      <c r="A45" s="40">
        <v>37</v>
      </c>
      <c r="B45" s="39">
        <v>611.116</v>
      </c>
      <c r="C45" s="39">
        <v>667.842</v>
      </c>
      <c r="D45" s="39">
        <v>659.179</v>
      </c>
      <c r="E45" s="39">
        <v>643.9589999999999</v>
      </c>
      <c r="F45" s="39">
        <v>664.537</v>
      </c>
      <c r="G45" s="39">
        <v>624.749</v>
      </c>
      <c r="H45" s="39">
        <v>609.264</v>
      </c>
      <c r="I45" s="39">
        <v>574.216</v>
      </c>
      <c r="J45" s="39">
        <v>550.489</v>
      </c>
      <c r="K45" s="39">
        <v>524.9589999999999</v>
      </c>
      <c r="L45" s="39">
        <v>494.846</v>
      </c>
      <c r="M45" s="39">
        <v>461.553</v>
      </c>
      <c r="N45" s="39">
        <v>437.651</v>
      </c>
      <c r="O45" s="39">
        <v>422.221</v>
      </c>
      <c r="P45" s="39">
        <v>405.755</v>
      </c>
      <c r="Q45" s="39">
        <v>376.772</v>
      </c>
      <c r="R45" s="39">
        <v>359.619</v>
      </c>
      <c r="S45" s="39">
        <v>338.849</v>
      </c>
      <c r="T45" s="39">
        <v>333.799</v>
      </c>
      <c r="U45" s="39">
        <v>321.403</v>
      </c>
      <c r="V45" s="39">
        <v>330.909</v>
      </c>
      <c r="W45" s="39">
        <v>344.15</v>
      </c>
      <c r="X45" s="39">
        <v>359.267</v>
      </c>
      <c r="Y45" s="39">
        <v>356.541</v>
      </c>
      <c r="Z45" s="39">
        <v>384.05</v>
      </c>
      <c r="AA45" s="39">
        <v>391.655</v>
      </c>
      <c r="AB45" s="39">
        <v>422.77</v>
      </c>
      <c r="AC45" s="39">
        <v>424.492</v>
      </c>
      <c r="AD45" s="39">
        <v>411.287</v>
      </c>
      <c r="AE45" s="39">
        <v>414.141</v>
      </c>
      <c r="AF45" s="39">
        <v>427.831</v>
      </c>
      <c r="AG45" s="39">
        <v>412.144</v>
      </c>
      <c r="AH45" s="39">
        <v>413.237</v>
      </c>
      <c r="AI45" s="39">
        <v>378.008</v>
      </c>
      <c r="AJ45" s="39">
        <v>359.725</v>
      </c>
      <c r="AK45" s="39">
        <v>327.895</v>
      </c>
      <c r="AL45" s="39">
        <v>300.594</v>
      </c>
      <c r="AM45" s="39">
        <v>273.766</v>
      </c>
      <c r="AN45" s="39">
        <v>245.664</v>
      </c>
      <c r="AO45" s="39">
        <v>225.352</v>
      </c>
      <c r="AP45" s="39">
        <v>211.115</v>
      </c>
      <c r="AQ45" s="39">
        <v>199.17</v>
      </c>
      <c r="AR45" s="39">
        <v>188.685</v>
      </c>
      <c r="AS45" s="39">
        <v>179.423</v>
      </c>
      <c r="AT45" s="39">
        <v>171.316</v>
      </c>
      <c r="AU45" s="39">
        <v>164.335</v>
      </c>
      <c r="AV45" s="39">
        <v>158.445</v>
      </c>
      <c r="AW45" s="39">
        <v>153.595</v>
      </c>
      <c r="AX45" s="39">
        <v>149.701</v>
      </c>
      <c r="AY45" s="39">
        <v>146.659</v>
      </c>
      <c r="AZ45" s="39">
        <v>144.347</v>
      </c>
      <c r="BA45" s="39">
        <v>142.6</v>
      </c>
      <c r="BB45" s="39">
        <v>141.24</v>
      </c>
      <c r="BC45" s="39">
        <v>140.081</v>
      </c>
      <c r="BD45" s="39">
        <v>138.936</v>
      </c>
      <c r="BE45" s="39">
        <v>137.635</v>
      </c>
      <c r="BF45" s="39">
        <v>136.027</v>
      </c>
      <c r="BG45" s="39">
        <v>133.976</v>
      </c>
      <c r="BH45" s="39">
        <v>131.365</v>
      </c>
      <c r="BI45" s="39">
        <v>128.121</v>
      </c>
      <c r="BJ45" s="39">
        <v>124.206</v>
      </c>
      <c r="BK45" s="39">
        <v>119.623</v>
      </c>
      <c r="BL45" s="39">
        <v>114.417</v>
      </c>
      <c r="BM45" s="39">
        <v>108.666</v>
      </c>
      <c r="BN45" s="39">
        <v>102.479</v>
      </c>
      <c r="BO45" s="39">
        <v>95.982</v>
      </c>
      <c r="BP45" s="39">
        <v>89.306</v>
      </c>
      <c r="BQ45" s="39">
        <v>82.586</v>
      </c>
      <c r="BR45" s="39">
        <v>75.946</v>
      </c>
      <c r="BS45" s="39">
        <v>69.504</v>
      </c>
      <c r="BT45" s="39">
        <v>63.363</v>
      </c>
      <c r="BU45" s="39">
        <v>57.603</v>
      </c>
      <c r="BV45" s="39">
        <v>52.285</v>
      </c>
      <c r="BW45" s="39">
        <v>47.442</v>
      </c>
      <c r="BX45" s="39">
        <v>43.083</v>
      </c>
      <c r="BY45" s="39">
        <v>39.198</v>
      </c>
      <c r="BZ45" s="39">
        <v>35.757</v>
      </c>
      <c r="CA45" s="39">
        <v>32.718</v>
      </c>
      <c r="CB45" s="39">
        <v>30.027</v>
      </c>
      <c r="CC45" s="39">
        <v>27.634</v>
      </c>
      <c r="CD45" s="39">
        <v>25.482</v>
      </c>
      <c r="CE45" s="39">
        <v>23.519</v>
      </c>
    </row>
    <row r="46" ht="12.9" customHeight="1">
      <c r="A46" s="40">
        <v>38</v>
      </c>
      <c r="B46" s="39">
        <v>588.495</v>
      </c>
      <c r="C46" s="39">
        <v>609.324</v>
      </c>
      <c r="D46" s="39">
        <v>665.768</v>
      </c>
      <c r="E46" s="39">
        <v>657.059</v>
      </c>
      <c r="F46" s="39">
        <v>641.83</v>
      </c>
      <c r="G46" s="39">
        <v>662.316</v>
      </c>
      <c r="H46" s="39">
        <v>622.6660000000001</v>
      </c>
      <c r="I46" s="39">
        <v>607.249</v>
      </c>
      <c r="J46" s="39">
        <v>572.304</v>
      </c>
      <c r="K46" s="39">
        <v>548.669</v>
      </c>
      <c r="L46" s="39">
        <v>523.229</v>
      </c>
      <c r="M46" s="39">
        <v>493.222</v>
      </c>
      <c r="N46" s="39">
        <v>460.033</v>
      </c>
      <c r="O46" s="39">
        <v>436.196</v>
      </c>
      <c r="P46" s="39">
        <v>420.809</v>
      </c>
      <c r="Q46" s="39">
        <v>404.383</v>
      </c>
      <c r="R46" s="39">
        <v>375.485</v>
      </c>
      <c r="S46" s="39">
        <v>358.352</v>
      </c>
      <c r="T46" s="39">
        <v>337.616</v>
      </c>
      <c r="U46" s="39">
        <v>332.548</v>
      </c>
      <c r="V46" s="39">
        <v>320.173</v>
      </c>
      <c r="W46" s="39">
        <v>329.62</v>
      </c>
      <c r="X46" s="39">
        <v>342.796</v>
      </c>
      <c r="Y46" s="39">
        <v>357.834</v>
      </c>
      <c r="Z46" s="39">
        <v>355.096</v>
      </c>
      <c r="AA46" s="39">
        <v>382.488</v>
      </c>
      <c r="AB46" s="39">
        <v>390.043</v>
      </c>
      <c r="AC46" s="39">
        <v>421.025</v>
      </c>
      <c r="AD46" s="39">
        <v>422.719</v>
      </c>
      <c r="AE46" s="39">
        <v>409.545</v>
      </c>
      <c r="AF46" s="39">
        <v>412.367</v>
      </c>
      <c r="AG46" s="39">
        <v>425.99</v>
      </c>
      <c r="AH46" s="39">
        <v>410.36</v>
      </c>
      <c r="AI46" s="39">
        <v>411.447</v>
      </c>
      <c r="AJ46" s="39">
        <v>376.338</v>
      </c>
      <c r="AK46" s="39">
        <v>358.119</v>
      </c>
      <c r="AL46" s="39">
        <v>326.394</v>
      </c>
      <c r="AM46" s="39">
        <v>299.186</v>
      </c>
      <c r="AN46" s="39">
        <v>272.446</v>
      </c>
      <c r="AO46" s="39">
        <v>244.438</v>
      </c>
      <c r="AP46" s="39">
        <v>224.191</v>
      </c>
      <c r="AQ46" s="39">
        <v>209.998</v>
      </c>
      <c r="AR46" s="39">
        <v>198.088</v>
      </c>
      <c r="AS46" s="39">
        <v>187.634</v>
      </c>
      <c r="AT46" s="39">
        <v>178.398</v>
      </c>
      <c r="AU46" s="39">
        <v>170.313</v>
      </c>
      <c r="AV46" s="39">
        <v>163.351</v>
      </c>
      <c r="AW46" s="39">
        <v>157.475</v>
      </c>
      <c r="AX46" s="39">
        <v>152.636</v>
      </c>
      <c r="AY46" s="39">
        <v>148.749</v>
      </c>
      <c r="AZ46" s="39">
        <v>145.713</v>
      </c>
      <c r="BA46" s="39">
        <v>143.403</v>
      </c>
      <c r="BB46" s="39">
        <v>141.656</v>
      </c>
      <c r="BC46" s="39">
        <v>140.294</v>
      </c>
      <c r="BD46" s="39">
        <v>139.135</v>
      </c>
      <c r="BE46" s="39">
        <v>137.99</v>
      </c>
      <c r="BF46" s="39">
        <v>136.688</v>
      </c>
      <c r="BG46" s="39">
        <v>135.08</v>
      </c>
      <c r="BH46" s="39">
        <v>133.03</v>
      </c>
      <c r="BI46" s="39">
        <v>130.422</v>
      </c>
      <c r="BJ46" s="39">
        <v>127.183</v>
      </c>
      <c r="BK46" s="39">
        <v>123.274</v>
      </c>
      <c r="BL46" s="39">
        <v>118.7</v>
      </c>
      <c r="BM46" s="39">
        <v>113.504</v>
      </c>
      <c r="BN46" s="39">
        <v>107.765</v>
      </c>
      <c r="BO46" s="39">
        <v>101.592</v>
      </c>
      <c r="BP46" s="39">
        <v>95.107</v>
      </c>
      <c r="BQ46" s="39">
        <v>88.44499999999999</v>
      </c>
      <c r="BR46" s="39">
        <v>81.738</v>
      </c>
      <c r="BS46" s="39">
        <v>75.111</v>
      </c>
      <c r="BT46" s="39">
        <v>68.68000000000001</v>
      </c>
      <c r="BU46" s="39">
        <v>62.549</v>
      </c>
      <c r="BV46" s="39">
        <v>56.8</v>
      </c>
      <c r="BW46" s="39">
        <v>51.489</v>
      </c>
      <c r="BX46" s="39">
        <v>46.652</v>
      </c>
      <c r="BY46" s="39">
        <v>42.299</v>
      </c>
      <c r="BZ46" s="39">
        <v>38.417</v>
      </c>
      <c r="CA46" s="39">
        <v>34.978</v>
      </c>
      <c r="CB46" s="39">
        <v>31.938</v>
      </c>
      <c r="CC46" s="39">
        <v>29.248</v>
      </c>
      <c r="CD46" s="39">
        <v>26.854</v>
      </c>
      <c r="CE46" s="39">
        <v>24.699</v>
      </c>
    </row>
    <row r="47" ht="12.9" customHeight="1">
      <c r="A47" s="40">
        <v>39</v>
      </c>
      <c r="B47" s="39">
        <v>599.924</v>
      </c>
      <c r="C47" s="39">
        <v>586.623</v>
      </c>
      <c r="D47" s="39">
        <v>607.25</v>
      </c>
      <c r="E47" s="39">
        <v>663.377</v>
      </c>
      <c r="F47" s="39">
        <v>654.645</v>
      </c>
      <c r="G47" s="39">
        <v>639.461</v>
      </c>
      <c r="H47" s="39">
        <v>659.856</v>
      </c>
      <c r="I47" s="39">
        <v>620.367</v>
      </c>
      <c r="J47" s="39">
        <v>604.989</v>
      </c>
      <c r="K47" s="39">
        <v>570.182</v>
      </c>
      <c r="L47" s="39">
        <v>546.634</v>
      </c>
      <c r="M47" s="39">
        <v>521.288</v>
      </c>
      <c r="N47" s="39">
        <v>491.387</v>
      </c>
      <c r="O47" s="39">
        <v>458.312</v>
      </c>
      <c r="P47" s="39">
        <v>434.558</v>
      </c>
      <c r="Q47" s="39">
        <v>419.218</v>
      </c>
      <c r="R47" s="39">
        <v>402.846</v>
      </c>
      <c r="S47" s="39">
        <v>374.026</v>
      </c>
      <c r="T47" s="39">
        <v>356.933</v>
      </c>
      <c r="U47" s="39">
        <v>336.246</v>
      </c>
      <c r="V47" s="39">
        <v>331.175</v>
      </c>
      <c r="W47" s="39">
        <v>318.826</v>
      </c>
      <c r="X47" s="39">
        <v>328.215</v>
      </c>
      <c r="Y47" s="39">
        <v>341.319</v>
      </c>
      <c r="Z47" s="39">
        <v>356.279</v>
      </c>
      <c r="AA47" s="39">
        <v>353.53</v>
      </c>
      <c r="AB47" s="39">
        <v>380.8</v>
      </c>
      <c r="AC47" s="39">
        <v>388.305</v>
      </c>
      <c r="AD47" s="39">
        <v>419.145</v>
      </c>
      <c r="AE47" s="39">
        <v>420.814</v>
      </c>
      <c r="AF47" s="39">
        <v>407.675</v>
      </c>
      <c r="AG47" s="39">
        <v>410.468</v>
      </c>
      <c r="AH47" s="39">
        <v>424.04</v>
      </c>
      <c r="AI47" s="39">
        <v>408.469</v>
      </c>
      <c r="AJ47" s="39">
        <v>409.553</v>
      </c>
      <c r="AK47" s="39">
        <v>374.573</v>
      </c>
      <c r="AL47" s="39">
        <v>356.417</v>
      </c>
      <c r="AM47" s="39">
        <v>324.816</v>
      </c>
      <c r="AN47" s="39">
        <v>297.705</v>
      </c>
      <c r="AO47" s="39">
        <v>271.06</v>
      </c>
      <c r="AP47" s="39">
        <v>243.155</v>
      </c>
      <c r="AQ47" s="39">
        <v>222.978</v>
      </c>
      <c r="AR47" s="39">
        <v>208.834</v>
      </c>
      <c r="AS47" s="39">
        <v>196.963</v>
      </c>
      <c r="AT47" s="39">
        <v>186.543</v>
      </c>
      <c r="AU47" s="39">
        <v>177.336</v>
      </c>
      <c r="AV47" s="39">
        <v>169.275</v>
      </c>
      <c r="AW47" s="39">
        <v>162.334</v>
      </c>
      <c r="AX47" s="39">
        <v>156.475</v>
      </c>
      <c r="AY47" s="39">
        <v>151.648</v>
      </c>
      <c r="AZ47" s="39">
        <v>147.771</v>
      </c>
      <c r="BA47" s="39">
        <v>144.74</v>
      </c>
      <c r="BB47" s="39">
        <v>142.433</v>
      </c>
      <c r="BC47" s="39">
        <v>140.689</v>
      </c>
      <c r="BD47" s="39">
        <v>139.328</v>
      </c>
      <c r="BE47" s="39">
        <v>138.168</v>
      </c>
      <c r="BF47" s="39">
        <v>137.023</v>
      </c>
      <c r="BG47" s="39">
        <v>135.72</v>
      </c>
      <c r="BH47" s="39">
        <v>134.114</v>
      </c>
      <c r="BI47" s="39">
        <v>132.067</v>
      </c>
      <c r="BJ47" s="39">
        <v>129.463</v>
      </c>
      <c r="BK47" s="39">
        <v>126.23</v>
      </c>
      <c r="BL47" s="39">
        <v>122.33</v>
      </c>
      <c r="BM47" s="39">
        <v>117.766</v>
      </c>
      <c r="BN47" s="39">
        <v>112.582</v>
      </c>
      <c r="BO47" s="39">
        <v>106.856</v>
      </c>
      <c r="BP47" s="39">
        <v>100.697</v>
      </c>
      <c r="BQ47" s="39">
        <v>94.227</v>
      </c>
      <c r="BR47" s="39">
        <v>87.58</v>
      </c>
      <c r="BS47" s="39">
        <v>80.889</v>
      </c>
      <c r="BT47" s="39">
        <v>74.276</v>
      </c>
      <c r="BU47" s="39">
        <v>67.85899999999999</v>
      </c>
      <c r="BV47" s="39">
        <v>61.74</v>
      </c>
      <c r="BW47" s="39">
        <v>56</v>
      </c>
      <c r="BX47" s="39">
        <v>50.699</v>
      </c>
      <c r="BY47" s="39">
        <v>45.87</v>
      </c>
      <c r="BZ47" s="39">
        <v>41.521</v>
      </c>
      <c r="CA47" s="39">
        <v>37.645</v>
      </c>
      <c r="CB47" s="39">
        <v>34.209</v>
      </c>
      <c r="CC47" s="39">
        <v>31.171</v>
      </c>
      <c r="CD47" s="39">
        <v>28.481</v>
      </c>
      <c r="CE47" s="39">
        <v>26.086</v>
      </c>
    </row>
    <row r="48" ht="12.9" customHeight="1">
      <c r="A48" s="40">
        <v>40</v>
      </c>
      <c r="B48" s="39">
        <v>566.574</v>
      </c>
      <c r="C48" s="39">
        <v>597.776</v>
      </c>
      <c r="D48" s="39">
        <v>584.432</v>
      </c>
      <c r="E48" s="39">
        <v>604.8630000000001</v>
      </c>
      <c r="F48" s="39">
        <v>660.702</v>
      </c>
      <c r="G48" s="39">
        <v>651.994</v>
      </c>
      <c r="H48" s="39">
        <v>636.864</v>
      </c>
      <c r="I48" s="39">
        <v>657.175</v>
      </c>
      <c r="J48" s="39">
        <v>617.827</v>
      </c>
      <c r="K48" s="39">
        <v>602.5170000000001</v>
      </c>
      <c r="L48" s="39">
        <v>567.848</v>
      </c>
      <c r="M48" s="39">
        <v>544.391</v>
      </c>
      <c r="N48" s="39">
        <v>519.144</v>
      </c>
      <c r="O48" s="39">
        <v>489.359</v>
      </c>
      <c r="P48" s="39">
        <v>456.42</v>
      </c>
      <c r="Q48" s="39">
        <v>432.756</v>
      </c>
      <c r="R48" s="39">
        <v>417.474</v>
      </c>
      <c r="S48" s="39">
        <v>401.147</v>
      </c>
      <c r="T48" s="39">
        <v>372.428</v>
      </c>
      <c r="U48" s="39">
        <v>355.388</v>
      </c>
      <c r="V48" s="39">
        <v>334.761</v>
      </c>
      <c r="W48" s="39">
        <v>329.689</v>
      </c>
      <c r="X48" s="39">
        <v>317.373</v>
      </c>
      <c r="Y48" s="39">
        <v>326.697</v>
      </c>
      <c r="Z48" s="39">
        <v>339.733</v>
      </c>
      <c r="AA48" s="39">
        <v>354.61</v>
      </c>
      <c r="AB48" s="39">
        <v>351.851</v>
      </c>
      <c r="AC48" s="39">
        <v>378.992</v>
      </c>
      <c r="AD48" s="39">
        <v>386.447</v>
      </c>
      <c r="AE48" s="39">
        <v>417.138</v>
      </c>
      <c r="AF48" s="39">
        <v>418.781</v>
      </c>
      <c r="AG48" s="39">
        <v>405.684</v>
      </c>
      <c r="AH48" s="39">
        <v>408.466</v>
      </c>
      <c r="AI48" s="39">
        <v>421.981</v>
      </c>
      <c r="AJ48" s="39">
        <v>406.478</v>
      </c>
      <c r="AK48" s="39">
        <v>407.558</v>
      </c>
      <c r="AL48" s="39">
        <v>372.714</v>
      </c>
      <c r="AM48" s="39">
        <v>354.633</v>
      </c>
      <c r="AN48" s="39">
        <v>323.162</v>
      </c>
      <c r="AO48" s="39">
        <v>296.157</v>
      </c>
      <c r="AP48" s="39">
        <v>269.614</v>
      </c>
      <c r="AQ48" s="39">
        <v>241.82</v>
      </c>
      <c r="AR48" s="39">
        <v>221.721</v>
      </c>
      <c r="AS48" s="39">
        <v>207.629</v>
      </c>
      <c r="AT48" s="39">
        <v>195.802</v>
      </c>
      <c r="AU48" s="39">
        <v>185.418</v>
      </c>
      <c r="AV48" s="39">
        <v>176.244</v>
      </c>
      <c r="AW48" s="39">
        <v>168.21</v>
      </c>
      <c r="AX48" s="39">
        <v>161.292</v>
      </c>
      <c r="AY48" s="39">
        <v>155.451</v>
      </c>
      <c r="AZ48" s="39">
        <v>150.639</v>
      </c>
      <c r="BA48" s="39">
        <v>146.773</v>
      </c>
      <c r="BB48" s="39">
        <v>143.75</v>
      </c>
      <c r="BC48" s="39">
        <v>141.448</v>
      </c>
      <c r="BD48" s="39">
        <v>139.706</v>
      </c>
      <c r="BE48" s="39">
        <v>138.347</v>
      </c>
      <c r="BF48" s="39">
        <v>137.187</v>
      </c>
      <c r="BG48" s="39">
        <v>136.042</v>
      </c>
      <c r="BH48" s="39">
        <v>134.74</v>
      </c>
      <c r="BI48" s="39">
        <v>133.137</v>
      </c>
      <c r="BJ48" s="39">
        <v>131.093</v>
      </c>
      <c r="BK48" s="39">
        <v>128.495</v>
      </c>
      <c r="BL48" s="39">
        <v>125.269</v>
      </c>
      <c r="BM48" s="39">
        <v>121.378</v>
      </c>
      <c r="BN48" s="39">
        <v>116.826</v>
      </c>
      <c r="BO48" s="39">
        <v>111.656</v>
      </c>
      <c r="BP48" s="39">
        <v>105.945</v>
      </c>
      <c r="BQ48" s="39">
        <v>99.801</v>
      </c>
      <c r="BR48" s="39">
        <v>93.348</v>
      </c>
      <c r="BS48" s="39">
        <v>86.71899999999999</v>
      </c>
      <c r="BT48" s="39">
        <v>80.044</v>
      </c>
      <c r="BU48" s="39">
        <v>73.447</v>
      </c>
      <c r="BV48" s="39">
        <v>67.044</v>
      </c>
      <c r="BW48" s="39">
        <v>60.94</v>
      </c>
      <c r="BX48" s="39">
        <v>55.212</v>
      </c>
      <c r="BY48" s="39">
        <v>49.921</v>
      </c>
      <c r="BZ48" s="39">
        <v>45.1</v>
      </c>
      <c r="CA48" s="39">
        <v>40.759</v>
      </c>
      <c r="CB48" s="39">
        <v>36.888</v>
      </c>
      <c r="CC48" s="39">
        <v>33.454</v>
      </c>
      <c r="CD48" s="39">
        <v>30.419</v>
      </c>
      <c r="CE48" s="39">
        <v>27.731</v>
      </c>
    </row>
    <row r="49" ht="12.9" customHeight="1">
      <c r="A49" s="40">
        <v>41</v>
      </c>
      <c r="B49" s="39">
        <v>562.173</v>
      </c>
      <c r="C49" s="39">
        <v>564.369</v>
      </c>
      <c r="D49" s="39">
        <v>595.353</v>
      </c>
      <c r="E49" s="39">
        <v>581.996</v>
      </c>
      <c r="F49" s="39">
        <v>602.264</v>
      </c>
      <c r="G49" s="39">
        <v>657.8390000000001</v>
      </c>
      <c r="H49" s="39">
        <v>649.165</v>
      </c>
      <c r="I49" s="39">
        <v>634.1130000000001</v>
      </c>
      <c r="J49" s="39">
        <v>654.306</v>
      </c>
      <c r="K49" s="39">
        <v>615.14</v>
      </c>
      <c r="L49" s="39">
        <v>599.894</v>
      </c>
      <c r="M49" s="39">
        <v>565.375</v>
      </c>
      <c r="N49" s="39">
        <v>542.0170000000001</v>
      </c>
      <c r="O49" s="39">
        <v>516.88</v>
      </c>
      <c r="P49" s="39">
        <v>487.228</v>
      </c>
      <c r="Q49" s="39">
        <v>454.435</v>
      </c>
      <c r="R49" s="39">
        <v>430.874</v>
      </c>
      <c r="S49" s="39">
        <v>415.639</v>
      </c>
      <c r="T49" s="39">
        <v>399.369</v>
      </c>
      <c r="U49" s="39">
        <v>370.765</v>
      </c>
      <c r="V49" s="39">
        <v>353.784</v>
      </c>
      <c r="W49" s="39">
        <v>333.227</v>
      </c>
      <c r="X49" s="39">
        <v>328.161</v>
      </c>
      <c r="Y49" s="39">
        <v>315.88</v>
      </c>
      <c r="Z49" s="39">
        <v>325.145</v>
      </c>
      <c r="AA49" s="39">
        <v>338.107</v>
      </c>
      <c r="AB49" s="39">
        <v>352.901</v>
      </c>
      <c r="AC49" s="39">
        <v>350.137</v>
      </c>
      <c r="AD49" s="39">
        <v>377.145</v>
      </c>
      <c r="AE49" s="39">
        <v>384.55</v>
      </c>
      <c r="AF49" s="39">
        <v>415.086</v>
      </c>
      <c r="AG49" s="39">
        <v>416.706</v>
      </c>
      <c r="AH49" s="39">
        <v>403.674</v>
      </c>
      <c r="AI49" s="39">
        <v>406.443</v>
      </c>
      <c r="AJ49" s="39">
        <v>419.901</v>
      </c>
      <c r="AK49" s="39">
        <v>404.472</v>
      </c>
      <c r="AL49" s="39">
        <v>405.546</v>
      </c>
      <c r="AM49" s="39">
        <v>370.855</v>
      </c>
      <c r="AN49" s="39">
        <v>352.855</v>
      </c>
      <c r="AO49" s="39">
        <v>321.524</v>
      </c>
      <c r="AP49" s="39">
        <v>294.634</v>
      </c>
      <c r="AQ49" s="39">
        <v>268.203</v>
      </c>
      <c r="AR49" s="39">
        <v>240.53</v>
      </c>
      <c r="AS49" s="39">
        <v>220.514</v>
      </c>
      <c r="AT49" s="39">
        <v>206.479</v>
      </c>
      <c r="AU49" s="39">
        <v>194.699</v>
      </c>
      <c r="AV49" s="39">
        <v>184.358</v>
      </c>
      <c r="AW49" s="39">
        <v>175.22</v>
      </c>
      <c r="AX49" s="39">
        <v>167.217</v>
      </c>
      <c r="AY49" s="39">
        <v>160.325</v>
      </c>
      <c r="AZ49" s="39">
        <v>154.506</v>
      </c>
      <c r="BA49" s="39">
        <v>149.711</v>
      </c>
      <c r="BB49" s="39">
        <v>145.858</v>
      </c>
      <c r="BC49" s="39">
        <v>142.844</v>
      </c>
      <c r="BD49" s="39">
        <v>140.55</v>
      </c>
      <c r="BE49" s="39">
        <v>138.813</v>
      </c>
      <c r="BF49" s="39">
        <v>137.457</v>
      </c>
      <c r="BG49" s="39">
        <v>136.3</v>
      </c>
      <c r="BH49" s="39">
        <v>135.157</v>
      </c>
      <c r="BI49" s="39">
        <v>133.859</v>
      </c>
      <c r="BJ49" s="39">
        <v>132.258</v>
      </c>
      <c r="BK49" s="39">
        <v>130.22</v>
      </c>
      <c r="BL49" s="39">
        <v>127.63</v>
      </c>
      <c r="BM49" s="39">
        <v>124.414</v>
      </c>
      <c r="BN49" s="39">
        <v>120.535</v>
      </c>
      <c r="BO49" s="39">
        <v>115.997</v>
      </c>
      <c r="BP49" s="39">
        <v>110.843</v>
      </c>
      <c r="BQ49" s="39">
        <v>105.15</v>
      </c>
      <c r="BR49" s="39">
        <v>99.02500000000001</v>
      </c>
      <c r="BS49" s="39">
        <v>92.59099999999999</v>
      </c>
      <c r="BT49" s="39">
        <v>85.98099999999999</v>
      </c>
      <c r="BU49" s="39">
        <v>79.325</v>
      </c>
      <c r="BV49" s="39">
        <v>72.747</v>
      </c>
      <c r="BW49" s="39">
        <v>66.361</v>
      </c>
      <c r="BX49" s="39">
        <v>60.273</v>
      </c>
      <c r="BY49" s="39">
        <v>54.559</v>
      </c>
      <c r="BZ49" s="39">
        <v>49.282</v>
      </c>
      <c r="CA49" s="39">
        <v>44.471</v>
      </c>
      <c r="CB49" s="39">
        <v>40.138</v>
      </c>
      <c r="CC49" s="39">
        <v>36.274</v>
      </c>
      <c r="CD49" s="39">
        <v>32.847</v>
      </c>
      <c r="CE49" s="39">
        <v>29.815</v>
      </c>
    </row>
    <row r="50" ht="12.9" customHeight="1">
      <c r="A50" s="40">
        <v>42</v>
      </c>
      <c r="B50" s="39">
        <v>543.649</v>
      </c>
      <c r="C50" s="39">
        <v>559.783</v>
      </c>
      <c r="D50" s="39">
        <v>561.878</v>
      </c>
      <c r="E50" s="39">
        <v>592.629</v>
      </c>
      <c r="F50" s="39">
        <v>579.283</v>
      </c>
      <c r="G50" s="39">
        <v>599.422</v>
      </c>
      <c r="H50" s="39">
        <v>654.7190000000001</v>
      </c>
      <c r="I50" s="39">
        <v>646.097</v>
      </c>
      <c r="J50" s="39">
        <v>631.099</v>
      </c>
      <c r="K50" s="39">
        <v>651.1900000000001</v>
      </c>
      <c r="L50" s="39">
        <v>612.208</v>
      </c>
      <c r="M50" s="39">
        <v>597.03</v>
      </c>
      <c r="N50" s="39">
        <v>562.67</v>
      </c>
      <c r="O50" s="39">
        <v>539.4160000000001</v>
      </c>
      <c r="P50" s="39">
        <v>514.397</v>
      </c>
      <c r="Q50" s="39">
        <v>484.884</v>
      </c>
      <c r="R50" s="39">
        <v>452.245</v>
      </c>
      <c r="S50" s="39">
        <v>428.774</v>
      </c>
      <c r="T50" s="39">
        <v>413.594</v>
      </c>
      <c r="U50" s="39">
        <v>397.388</v>
      </c>
      <c r="V50" s="39">
        <v>368.905</v>
      </c>
      <c r="W50" s="39">
        <v>351.989</v>
      </c>
      <c r="X50" s="39">
        <v>331.511</v>
      </c>
      <c r="Y50" s="39">
        <v>326.449</v>
      </c>
      <c r="Z50" s="39">
        <v>314.212</v>
      </c>
      <c r="AA50" s="39">
        <v>323.414</v>
      </c>
      <c r="AB50" s="39">
        <v>336.303</v>
      </c>
      <c r="AC50" s="39">
        <v>351.007</v>
      </c>
      <c r="AD50" s="39">
        <v>348.24</v>
      </c>
      <c r="AE50" s="39">
        <v>375.109</v>
      </c>
      <c r="AF50" s="39">
        <v>382.462</v>
      </c>
      <c r="AG50" s="39">
        <v>412.836</v>
      </c>
      <c r="AH50" s="39">
        <v>414.449</v>
      </c>
      <c r="AI50" s="39">
        <v>401.484</v>
      </c>
      <c r="AJ50" s="39">
        <v>404.244</v>
      </c>
      <c r="AK50" s="39">
        <v>417.642</v>
      </c>
      <c r="AL50" s="39">
        <v>402.286</v>
      </c>
      <c r="AM50" s="39">
        <v>403.361</v>
      </c>
      <c r="AN50" s="39">
        <v>368.832</v>
      </c>
      <c r="AO50" s="39">
        <v>350.917</v>
      </c>
      <c r="AP50" s="39">
        <v>319.736</v>
      </c>
      <c r="AQ50" s="39">
        <v>292.969</v>
      </c>
      <c r="AR50" s="39">
        <v>266.658</v>
      </c>
      <c r="AS50" s="39">
        <v>239.114</v>
      </c>
      <c r="AT50" s="39">
        <v>219.188</v>
      </c>
      <c r="AU50" s="39">
        <v>205.215</v>
      </c>
      <c r="AV50" s="39">
        <v>193.487</v>
      </c>
      <c r="AW50" s="39">
        <v>183.19</v>
      </c>
      <c r="AX50" s="39">
        <v>174.09</v>
      </c>
      <c r="AY50" s="39">
        <v>166.122</v>
      </c>
      <c r="AZ50" s="39">
        <v>159.257</v>
      </c>
      <c r="BA50" s="39">
        <v>153.462</v>
      </c>
      <c r="BB50" s="39">
        <v>148.686</v>
      </c>
      <c r="BC50" s="39">
        <v>144.848</v>
      </c>
      <c r="BD50" s="39">
        <v>141.845</v>
      </c>
      <c r="BE50" s="39">
        <v>139.558</v>
      </c>
      <c r="BF50" s="39">
        <v>137.827</v>
      </c>
      <c r="BG50" s="39">
        <v>136.474</v>
      </c>
      <c r="BH50" s="39">
        <v>135.32</v>
      </c>
      <c r="BI50" s="39">
        <v>134.18</v>
      </c>
      <c r="BJ50" s="39">
        <v>132.886</v>
      </c>
      <c r="BK50" s="39">
        <v>131.29</v>
      </c>
      <c r="BL50" s="39">
        <v>129.258</v>
      </c>
      <c r="BM50" s="39">
        <v>126.677</v>
      </c>
      <c r="BN50" s="39">
        <v>123.471</v>
      </c>
      <c r="BO50" s="39">
        <v>119.605</v>
      </c>
      <c r="BP50" s="39">
        <v>115.082</v>
      </c>
      <c r="BQ50" s="39">
        <v>109.946</v>
      </c>
      <c r="BR50" s="39">
        <v>104.271</v>
      </c>
      <c r="BS50" s="39">
        <v>98.166</v>
      </c>
      <c r="BT50" s="39">
        <v>91.754</v>
      </c>
      <c r="BU50" s="39">
        <v>85.164</v>
      </c>
      <c r="BV50" s="39">
        <v>78.529</v>
      </c>
      <c r="BW50" s="39">
        <v>71.97</v>
      </c>
      <c r="BX50" s="39">
        <v>65.604</v>
      </c>
      <c r="BY50" s="39">
        <v>59.532</v>
      </c>
      <c r="BZ50" s="39">
        <v>53.834</v>
      </c>
      <c r="CA50" s="39">
        <v>48.569</v>
      </c>
      <c r="CB50" s="39">
        <v>43.77</v>
      </c>
      <c r="CC50" s="39">
        <v>39.447</v>
      </c>
      <c r="CD50" s="39">
        <v>35.59</v>
      </c>
      <c r="CE50" s="39">
        <v>32.169</v>
      </c>
    </row>
    <row r="51" ht="12.9" customHeight="1">
      <c r="A51" s="40">
        <v>43</v>
      </c>
      <c r="B51" s="39">
        <v>571.311</v>
      </c>
      <c r="C51" s="39">
        <v>541.151</v>
      </c>
      <c r="D51" s="39">
        <v>557.112</v>
      </c>
      <c r="E51" s="39">
        <v>559.1079999999999</v>
      </c>
      <c r="F51" s="39">
        <v>589.644</v>
      </c>
      <c r="G51" s="39">
        <v>576.353</v>
      </c>
      <c r="H51" s="39">
        <v>596.357</v>
      </c>
      <c r="I51" s="39">
        <v>651.374</v>
      </c>
      <c r="J51" s="39">
        <v>642.78</v>
      </c>
      <c r="K51" s="39">
        <v>627.862</v>
      </c>
      <c r="L51" s="39">
        <v>647.837</v>
      </c>
      <c r="M51" s="39">
        <v>609.051</v>
      </c>
      <c r="N51" s="39">
        <v>593.948</v>
      </c>
      <c r="O51" s="39">
        <v>559.76</v>
      </c>
      <c r="P51" s="39">
        <v>536.626</v>
      </c>
      <c r="Q51" s="39">
        <v>511.735</v>
      </c>
      <c r="R51" s="39">
        <v>482.375</v>
      </c>
      <c r="S51" s="39">
        <v>449.89</v>
      </c>
      <c r="T51" s="39">
        <v>426.525</v>
      </c>
      <c r="U51" s="39">
        <v>411.411</v>
      </c>
      <c r="V51" s="39">
        <v>395.275</v>
      </c>
      <c r="W51" s="39">
        <v>366.924</v>
      </c>
      <c r="X51" s="39">
        <v>350.084</v>
      </c>
      <c r="Y51" s="39">
        <v>329.688</v>
      </c>
      <c r="Z51" s="39">
        <v>324.639</v>
      </c>
      <c r="AA51" s="39">
        <v>312.449</v>
      </c>
      <c r="AB51" s="39">
        <v>321.587</v>
      </c>
      <c r="AC51" s="39">
        <v>334.399</v>
      </c>
      <c r="AD51" s="39">
        <v>349.013</v>
      </c>
      <c r="AE51" s="39">
        <v>346.245</v>
      </c>
      <c r="AF51" s="39">
        <v>372.967</v>
      </c>
      <c r="AG51" s="39">
        <v>380.27</v>
      </c>
      <c r="AH51" s="39">
        <v>410.487</v>
      </c>
      <c r="AI51" s="39">
        <v>412.092</v>
      </c>
      <c r="AJ51" s="39">
        <v>399.203</v>
      </c>
      <c r="AK51" s="39">
        <v>401.953</v>
      </c>
      <c r="AL51" s="39">
        <v>415.282</v>
      </c>
      <c r="AM51" s="39">
        <v>400.014</v>
      </c>
      <c r="AN51" s="39">
        <v>401.088</v>
      </c>
      <c r="AO51" s="39">
        <v>366.731</v>
      </c>
      <c r="AP51" s="39">
        <v>348.91</v>
      </c>
      <c r="AQ51" s="39">
        <v>317.89</v>
      </c>
      <c r="AR51" s="39">
        <v>291.255</v>
      </c>
      <c r="AS51" s="39">
        <v>265.072</v>
      </c>
      <c r="AT51" s="39">
        <v>237.666</v>
      </c>
      <c r="AU51" s="39">
        <v>217.836</v>
      </c>
      <c r="AV51" s="39">
        <v>203.931</v>
      </c>
      <c r="AW51" s="39">
        <v>192.258</v>
      </c>
      <c r="AX51" s="39">
        <v>182.01</v>
      </c>
      <c r="AY51" s="39">
        <v>172.953</v>
      </c>
      <c r="AZ51" s="39">
        <v>165.02</v>
      </c>
      <c r="BA51" s="39">
        <v>158.187</v>
      </c>
      <c r="BB51" s="39">
        <v>152.417</v>
      </c>
      <c r="BC51" s="39">
        <v>147.663</v>
      </c>
      <c r="BD51" s="39">
        <v>143.841</v>
      </c>
      <c r="BE51" s="39">
        <v>140.851</v>
      </c>
      <c r="BF51" s="39">
        <v>138.574</v>
      </c>
      <c r="BG51" s="39">
        <v>136.848</v>
      </c>
      <c r="BH51" s="39">
        <v>135.501</v>
      </c>
      <c r="BI51" s="39">
        <v>134.351</v>
      </c>
      <c r="BJ51" s="39">
        <v>133.216</v>
      </c>
      <c r="BK51" s="39">
        <v>131.926</v>
      </c>
      <c r="BL51" s="39">
        <v>130.336</v>
      </c>
      <c r="BM51" s="39">
        <v>128.312</v>
      </c>
      <c r="BN51" s="39">
        <v>125.741</v>
      </c>
      <c r="BO51" s="39">
        <v>122.547</v>
      </c>
      <c r="BP51" s="39">
        <v>118.697</v>
      </c>
      <c r="BQ51" s="39">
        <v>114.19</v>
      </c>
      <c r="BR51" s="39">
        <v>109.073</v>
      </c>
      <c r="BS51" s="39">
        <v>103.419</v>
      </c>
      <c r="BT51" s="39">
        <v>97.336</v>
      </c>
      <c r="BU51" s="39">
        <v>90.947</v>
      </c>
      <c r="BV51" s="39">
        <v>84.38</v>
      </c>
      <c r="BW51" s="39">
        <v>77.767</v>
      </c>
      <c r="BX51" s="39">
        <v>71.23099999999999</v>
      </c>
      <c r="BY51" s="39">
        <v>64.88500000000001</v>
      </c>
      <c r="BZ51" s="39">
        <v>58.832</v>
      </c>
      <c r="CA51" s="39">
        <v>53.15</v>
      </c>
      <c r="CB51" s="39">
        <v>47.9</v>
      </c>
      <c r="CC51" s="39">
        <v>43.115</v>
      </c>
      <c r="CD51" s="39">
        <v>38.803</v>
      </c>
      <c r="CE51" s="39">
        <v>34.955</v>
      </c>
    </row>
    <row r="52" ht="12.9" customHeight="1">
      <c r="A52" s="40">
        <v>44</v>
      </c>
      <c r="B52" s="39">
        <v>560.573</v>
      </c>
      <c r="C52" s="39">
        <v>568.461</v>
      </c>
      <c r="D52" s="39">
        <v>538.388</v>
      </c>
      <c r="E52" s="39">
        <v>554.171</v>
      </c>
      <c r="F52" s="39">
        <v>556.095</v>
      </c>
      <c r="G52" s="39">
        <v>586.441</v>
      </c>
      <c r="H52" s="39">
        <v>573.211</v>
      </c>
      <c r="I52" s="39">
        <v>593.0890000000001</v>
      </c>
      <c r="J52" s="39">
        <v>647.78</v>
      </c>
      <c r="K52" s="39">
        <v>639.24</v>
      </c>
      <c r="L52" s="39">
        <v>624.401</v>
      </c>
      <c r="M52" s="39">
        <v>644.25</v>
      </c>
      <c r="N52" s="39">
        <v>605.676</v>
      </c>
      <c r="O52" s="39">
        <v>590.653</v>
      </c>
      <c r="P52" s="39">
        <v>556.654</v>
      </c>
      <c r="Q52" s="39">
        <v>533.646</v>
      </c>
      <c r="R52" s="39">
        <v>508.895</v>
      </c>
      <c r="S52" s="39">
        <v>479.682</v>
      </c>
      <c r="T52" s="39">
        <v>447.366</v>
      </c>
      <c r="U52" s="39">
        <v>424.119</v>
      </c>
      <c r="V52" s="39">
        <v>409.072</v>
      </c>
      <c r="W52" s="39">
        <v>393.011</v>
      </c>
      <c r="X52" s="39">
        <v>364.805</v>
      </c>
      <c r="Y52" s="39">
        <v>348.041</v>
      </c>
      <c r="Z52" s="39">
        <v>327.74</v>
      </c>
      <c r="AA52" s="39">
        <v>322.702</v>
      </c>
      <c r="AB52" s="39">
        <v>310.566</v>
      </c>
      <c r="AC52" s="39">
        <v>319.637</v>
      </c>
      <c r="AD52" s="39">
        <v>332.369</v>
      </c>
      <c r="AE52" s="39">
        <v>346.889</v>
      </c>
      <c r="AF52" s="39">
        <v>344.12</v>
      </c>
      <c r="AG52" s="39">
        <v>370.69</v>
      </c>
      <c r="AH52" s="39">
        <v>377.954</v>
      </c>
      <c r="AI52" s="39">
        <v>408.004</v>
      </c>
      <c r="AJ52" s="39">
        <v>409.603</v>
      </c>
      <c r="AK52" s="39">
        <v>396.795</v>
      </c>
      <c r="AL52" s="39">
        <v>399.528</v>
      </c>
      <c r="AM52" s="39">
        <v>412.794</v>
      </c>
      <c r="AN52" s="39">
        <v>397.614</v>
      </c>
      <c r="AO52" s="39">
        <v>398.689</v>
      </c>
      <c r="AP52" s="39">
        <v>364.517</v>
      </c>
      <c r="AQ52" s="39">
        <v>346.795</v>
      </c>
      <c r="AR52" s="39">
        <v>315.948</v>
      </c>
      <c r="AS52" s="39">
        <v>289.454</v>
      </c>
      <c r="AT52" s="39">
        <v>263.406</v>
      </c>
      <c r="AU52" s="39">
        <v>236.148</v>
      </c>
      <c r="AV52" s="39">
        <v>216.421</v>
      </c>
      <c r="AW52" s="39">
        <v>202.587</v>
      </c>
      <c r="AX52" s="39">
        <v>190.974</v>
      </c>
      <c r="AY52" s="39">
        <v>180.778</v>
      </c>
      <c r="AZ52" s="39">
        <v>171.766</v>
      </c>
      <c r="BA52" s="39">
        <v>163.872</v>
      </c>
      <c r="BB52" s="39">
        <v>157.073</v>
      </c>
      <c r="BC52" s="39">
        <v>151.331</v>
      </c>
      <c r="BD52" s="39">
        <v>146.599</v>
      </c>
      <c r="BE52" s="39">
        <v>142.795</v>
      </c>
      <c r="BF52" s="39">
        <v>139.819</v>
      </c>
      <c r="BG52" s="39">
        <v>137.552</v>
      </c>
      <c r="BH52" s="39">
        <v>135.834</v>
      </c>
      <c r="BI52" s="39">
        <v>134.493</v>
      </c>
      <c r="BJ52" s="39">
        <v>133.348</v>
      </c>
      <c r="BK52" s="39">
        <v>132.217</v>
      </c>
      <c r="BL52" s="39">
        <v>130.932</v>
      </c>
      <c r="BM52" s="39">
        <v>129.35</v>
      </c>
      <c r="BN52" s="39">
        <v>127.335</v>
      </c>
      <c r="BO52" s="39">
        <v>124.774</v>
      </c>
      <c r="BP52" s="39">
        <v>121.595</v>
      </c>
      <c r="BQ52" s="39">
        <v>117.76</v>
      </c>
      <c r="BR52" s="39">
        <v>113.272</v>
      </c>
      <c r="BS52" s="39">
        <v>108.175</v>
      </c>
      <c r="BT52" s="39">
        <v>102.544</v>
      </c>
      <c r="BU52" s="39">
        <v>96.485</v>
      </c>
      <c r="BV52" s="39">
        <v>90.12</v>
      </c>
      <c r="BW52" s="39">
        <v>83.578</v>
      </c>
      <c r="BX52" s="39">
        <v>76.988</v>
      </c>
      <c r="BY52" s="39">
        <v>70.47499999999999</v>
      </c>
      <c r="BZ52" s="39">
        <v>64.151</v>
      </c>
      <c r="CA52" s="39">
        <v>58.118</v>
      </c>
      <c r="CB52" s="39">
        <v>52.455</v>
      </c>
      <c r="CC52" s="39">
        <v>47.222</v>
      </c>
      <c r="CD52" s="39">
        <v>42.449</v>
      </c>
      <c r="CE52" s="39">
        <v>38.149</v>
      </c>
    </row>
    <row r="53" ht="12.9" customHeight="1">
      <c r="A53" s="40">
        <v>45</v>
      </c>
      <c r="B53" s="39">
        <v>545.575</v>
      </c>
      <c r="C53" s="39">
        <v>557.564</v>
      </c>
      <c r="D53" s="39">
        <v>565.311</v>
      </c>
      <c r="E53" s="39">
        <v>535.333</v>
      </c>
      <c r="F53" s="39">
        <v>550.962</v>
      </c>
      <c r="G53" s="39">
        <v>552.847</v>
      </c>
      <c r="H53" s="39">
        <v>582.992</v>
      </c>
      <c r="I53" s="39">
        <v>569.8440000000001</v>
      </c>
      <c r="J53" s="39">
        <v>589.559</v>
      </c>
      <c r="K53" s="39">
        <v>643.925</v>
      </c>
      <c r="L53" s="39">
        <v>635.433</v>
      </c>
      <c r="M53" s="39">
        <v>620.676</v>
      </c>
      <c r="N53" s="39">
        <v>640.398</v>
      </c>
      <c r="O53" s="39">
        <v>602.053</v>
      </c>
      <c r="P53" s="39">
        <v>587.126</v>
      </c>
      <c r="Q53" s="39">
        <v>553.331</v>
      </c>
      <c r="R53" s="39">
        <v>530.465</v>
      </c>
      <c r="S53" s="39">
        <v>505.849</v>
      </c>
      <c r="T53" s="39">
        <v>476.804</v>
      </c>
      <c r="U53" s="39">
        <v>444.676</v>
      </c>
      <c r="V53" s="39">
        <v>421.549</v>
      </c>
      <c r="W53" s="39">
        <v>406.575</v>
      </c>
      <c r="X53" s="39">
        <v>390.598</v>
      </c>
      <c r="Y53" s="39">
        <v>362.542</v>
      </c>
      <c r="Z53" s="39">
        <v>345.866</v>
      </c>
      <c r="AA53" s="39">
        <v>325.664</v>
      </c>
      <c r="AB53" s="39">
        <v>320.639</v>
      </c>
      <c r="AC53" s="39">
        <v>308.562</v>
      </c>
      <c r="AD53" s="39">
        <v>317.563</v>
      </c>
      <c r="AE53" s="39">
        <v>330.21</v>
      </c>
      <c r="AF53" s="39">
        <v>344.63</v>
      </c>
      <c r="AG53" s="39">
        <v>341.865</v>
      </c>
      <c r="AH53" s="39">
        <v>368.287</v>
      </c>
      <c r="AI53" s="39">
        <v>375.51</v>
      </c>
      <c r="AJ53" s="39">
        <v>405.385</v>
      </c>
      <c r="AK53" s="39">
        <v>406.979</v>
      </c>
      <c r="AL53" s="39">
        <v>394.25</v>
      </c>
      <c r="AM53" s="39">
        <v>396.976</v>
      </c>
      <c r="AN53" s="39">
        <v>410.171</v>
      </c>
      <c r="AO53" s="39">
        <v>395.088</v>
      </c>
      <c r="AP53" s="39">
        <v>396.163</v>
      </c>
      <c r="AQ53" s="39">
        <v>362.187</v>
      </c>
      <c r="AR53" s="39">
        <v>344.572</v>
      </c>
      <c r="AS53" s="39">
        <v>313.906</v>
      </c>
      <c r="AT53" s="39">
        <v>287.561</v>
      </c>
      <c r="AU53" s="39">
        <v>261.66</v>
      </c>
      <c r="AV53" s="39">
        <v>234.558</v>
      </c>
      <c r="AW53" s="39">
        <v>214.939</v>
      </c>
      <c r="AX53" s="39">
        <v>201.182</v>
      </c>
      <c r="AY53" s="39">
        <v>189.632</v>
      </c>
      <c r="AZ53" s="39">
        <v>179.49</v>
      </c>
      <c r="BA53" s="39">
        <v>170.528</v>
      </c>
      <c r="BB53" s="39">
        <v>162.676</v>
      </c>
      <c r="BC53" s="39">
        <v>155.912</v>
      </c>
      <c r="BD53" s="39">
        <v>150.2</v>
      </c>
      <c r="BE53" s="39">
        <v>145.492</v>
      </c>
      <c r="BF53" s="39">
        <v>141.708</v>
      </c>
      <c r="BG53" s="39">
        <v>138.747</v>
      </c>
      <c r="BH53" s="39">
        <v>136.491</v>
      </c>
      <c r="BI53" s="39">
        <v>134.782</v>
      </c>
      <c r="BJ53" s="39">
        <v>133.447</v>
      </c>
      <c r="BK53" s="39">
        <v>132.307</v>
      </c>
      <c r="BL53" s="39">
        <v>131.182</v>
      </c>
      <c r="BM53" s="39">
        <v>129.905</v>
      </c>
      <c r="BN53" s="39">
        <v>128.329</v>
      </c>
      <c r="BO53" s="39">
        <v>126.323</v>
      </c>
      <c r="BP53" s="39">
        <v>123.774</v>
      </c>
      <c r="BQ53" s="39">
        <v>120.609</v>
      </c>
      <c r="BR53" s="39">
        <v>116.791</v>
      </c>
      <c r="BS53" s="39">
        <v>112.324</v>
      </c>
      <c r="BT53" s="39">
        <v>107.249</v>
      </c>
      <c r="BU53" s="39">
        <v>101.642</v>
      </c>
      <c r="BV53" s="39">
        <v>95.608</v>
      </c>
      <c r="BW53" s="39">
        <v>89.268</v>
      </c>
      <c r="BX53" s="39">
        <v>82.752</v>
      </c>
      <c r="BY53" s="39">
        <v>76.18899999999999</v>
      </c>
      <c r="BZ53" s="39">
        <v>69.7</v>
      </c>
      <c r="CA53" s="39">
        <v>63.399</v>
      </c>
      <c r="CB53" s="39">
        <v>57.389</v>
      </c>
      <c r="CC53" s="39">
        <v>51.744</v>
      </c>
      <c r="CD53" s="39">
        <v>46.527</v>
      </c>
      <c r="CE53" s="39">
        <v>41.77</v>
      </c>
    </row>
    <row r="54" ht="12.9" customHeight="1">
      <c r="A54" s="40">
        <v>46</v>
      </c>
      <c r="B54" s="39">
        <v>531.301</v>
      </c>
      <c r="C54" s="39">
        <v>542.417</v>
      </c>
      <c r="D54" s="39">
        <v>554.229</v>
      </c>
      <c r="E54" s="39">
        <v>561.818</v>
      </c>
      <c r="F54" s="39">
        <v>531.987</v>
      </c>
      <c r="G54" s="39">
        <v>547.489</v>
      </c>
      <c r="H54" s="39">
        <v>549.333</v>
      </c>
      <c r="I54" s="39">
        <v>579.277</v>
      </c>
      <c r="J54" s="39">
        <v>566.191</v>
      </c>
      <c r="K54" s="39">
        <v>585.752</v>
      </c>
      <c r="L54" s="39">
        <v>639.7619999999999</v>
      </c>
      <c r="M54" s="39">
        <v>631.317</v>
      </c>
      <c r="N54" s="39">
        <v>616.6660000000001</v>
      </c>
      <c r="O54" s="39">
        <v>636.265</v>
      </c>
      <c r="P54" s="39">
        <v>598.182</v>
      </c>
      <c r="Q54" s="39">
        <v>583.365</v>
      </c>
      <c r="R54" s="39">
        <v>549.8049999999999</v>
      </c>
      <c r="S54" s="39">
        <v>527.087</v>
      </c>
      <c r="T54" s="39">
        <v>502.64</v>
      </c>
      <c r="U54" s="39">
        <v>473.791</v>
      </c>
      <c r="V54" s="39">
        <v>441.853</v>
      </c>
      <c r="W54" s="39">
        <v>418.855</v>
      </c>
      <c r="X54" s="39">
        <v>403.964</v>
      </c>
      <c r="Y54" s="39">
        <v>388.073</v>
      </c>
      <c r="Z54" s="39">
        <v>360.185</v>
      </c>
      <c r="AA54" s="39">
        <v>343.603</v>
      </c>
      <c r="AB54" s="39">
        <v>323.509</v>
      </c>
      <c r="AC54" s="39">
        <v>318.504</v>
      </c>
      <c r="AD54" s="39">
        <v>306.489</v>
      </c>
      <c r="AE54" s="39">
        <v>315.419</v>
      </c>
      <c r="AF54" s="39">
        <v>327.981</v>
      </c>
      <c r="AG54" s="39">
        <v>342.299</v>
      </c>
      <c r="AH54" s="39">
        <v>339.553</v>
      </c>
      <c r="AI54" s="39">
        <v>365.82</v>
      </c>
      <c r="AJ54" s="39">
        <v>373</v>
      </c>
      <c r="AK54" s="39">
        <v>402.691</v>
      </c>
      <c r="AL54" s="39">
        <v>404.276</v>
      </c>
      <c r="AM54" s="39">
        <v>391.642</v>
      </c>
      <c r="AN54" s="39">
        <v>394.356</v>
      </c>
      <c r="AO54" s="39">
        <v>407.478</v>
      </c>
      <c r="AP54" s="39">
        <v>392.498</v>
      </c>
      <c r="AQ54" s="39">
        <v>393.576</v>
      </c>
      <c r="AR54" s="39">
        <v>359.81</v>
      </c>
      <c r="AS54" s="39">
        <v>342.308</v>
      </c>
      <c r="AT54" s="39">
        <v>311.835</v>
      </c>
      <c r="AU54" s="39">
        <v>285.649</v>
      </c>
      <c r="AV54" s="39">
        <v>259.902</v>
      </c>
      <c r="AW54" s="39">
        <v>232.966</v>
      </c>
      <c r="AX54" s="39">
        <v>213.465</v>
      </c>
      <c r="AY54" s="39">
        <v>199.789</v>
      </c>
      <c r="AZ54" s="39">
        <v>188.307</v>
      </c>
      <c r="BA54" s="39">
        <v>178.225</v>
      </c>
      <c r="BB54" s="39">
        <v>169.314</v>
      </c>
      <c r="BC54" s="39">
        <v>161.507</v>
      </c>
      <c r="BD54" s="39">
        <v>154.782</v>
      </c>
      <c r="BE54" s="39">
        <v>149.104</v>
      </c>
      <c r="BF54" s="39">
        <v>144.423</v>
      </c>
      <c r="BG54" s="39">
        <v>140.66</v>
      </c>
      <c r="BH54" s="39">
        <v>137.716</v>
      </c>
      <c r="BI54" s="39">
        <v>135.473</v>
      </c>
      <c r="BJ54" s="39">
        <v>133.774</v>
      </c>
      <c r="BK54" s="39">
        <v>132.448</v>
      </c>
      <c r="BL54" s="39">
        <v>131.314</v>
      </c>
      <c r="BM54" s="39">
        <v>130.196</v>
      </c>
      <c r="BN54" s="39">
        <v>128.926</v>
      </c>
      <c r="BO54" s="39">
        <v>127.36</v>
      </c>
      <c r="BP54" s="39">
        <v>125.366</v>
      </c>
      <c r="BQ54" s="39">
        <v>122.83</v>
      </c>
      <c r="BR54" s="39">
        <v>119.681</v>
      </c>
      <c r="BS54" s="39">
        <v>115.882</v>
      </c>
      <c r="BT54" s="39">
        <v>111.438</v>
      </c>
      <c r="BU54" s="39">
        <v>106.386</v>
      </c>
      <c r="BV54" s="39">
        <v>100.805</v>
      </c>
      <c r="BW54" s="39">
        <v>94.8</v>
      </c>
      <c r="BX54" s="39">
        <v>88.488</v>
      </c>
      <c r="BY54" s="39">
        <v>82.001</v>
      </c>
      <c r="BZ54" s="39">
        <v>75.465</v>
      </c>
      <c r="CA54" s="39">
        <v>69.003</v>
      </c>
      <c r="CB54" s="39">
        <v>62.727</v>
      </c>
      <c r="CC54" s="39">
        <v>56.739</v>
      </c>
      <c r="CD54" s="39">
        <v>51.117</v>
      </c>
      <c r="CE54" s="39">
        <v>45.918</v>
      </c>
    </row>
    <row r="55" ht="12.9" customHeight="1">
      <c r="A55" s="40">
        <v>47</v>
      </c>
      <c r="B55" s="39">
        <v>546.5650000000001</v>
      </c>
      <c r="C55" s="39">
        <v>527.967</v>
      </c>
      <c r="D55" s="39">
        <v>538.904</v>
      </c>
      <c r="E55" s="39">
        <v>550.529</v>
      </c>
      <c r="F55" s="39">
        <v>558.01</v>
      </c>
      <c r="G55" s="39">
        <v>528.3630000000001</v>
      </c>
      <c r="H55" s="39">
        <v>543.729</v>
      </c>
      <c r="I55" s="39">
        <v>545.5410000000001</v>
      </c>
      <c r="J55" s="39">
        <v>575.253</v>
      </c>
      <c r="K55" s="39">
        <v>562.247</v>
      </c>
      <c r="L55" s="39">
        <v>581.6369999999999</v>
      </c>
      <c r="M55" s="39">
        <v>635.265</v>
      </c>
      <c r="N55" s="39">
        <v>626.895</v>
      </c>
      <c r="O55" s="39">
        <v>612.3579999999999</v>
      </c>
      <c r="P55" s="39">
        <v>631.833</v>
      </c>
      <c r="Q55" s="39">
        <v>594.027</v>
      </c>
      <c r="R55" s="39">
        <v>579.3339999999999</v>
      </c>
      <c r="S55" s="39">
        <v>546.008</v>
      </c>
      <c r="T55" s="39">
        <v>523.457</v>
      </c>
      <c r="U55" s="39">
        <v>499.19</v>
      </c>
      <c r="V55" s="39">
        <v>470.523</v>
      </c>
      <c r="W55" s="39">
        <v>438.787</v>
      </c>
      <c r="X55" s="39">
        <v>415.93</v>
      </c>
      <c r="Y55" s="39">
        <v>401.123</v>
      </c>
      <c r="Z55" s="39">
        <v>385.332</v>
      </c>
      <c r="AA55" s="39">
        <v>357.619</v>
      </c>
      <c r="AB55" s="39">
        <v>341.139</v>
      </c>
      <c r="AC55" s="39">
        <v>321.16</v>
      </c>
      <c r="AD55" s="39">
        <v>316.173</v>
      </c>
      <c r="AE55" s="39">
        <v>304.228</v>
      </c>
      <c r="AF55" s="39">
        <v>313.084</v>
      </c>
      <c r="AG55" s="39">
        <v>325.557</v>
      </c>
      <c r="AH55" s="39">
        <v>339.783</v>
      </c>
      <c r="AI55" s="39">
        <v>337.054</v>
      </c>
      <c r="AJ55" s="39">
        <v>363.159</v>
      </c>
      <c r="AK55" s="39">
        <v>370.296</v>
      </c>
      <c r="AL55" s="39">
        <v>399.789</v>
      </c>
      <c r="AM55" s="39">
        <v>401.369</v>
      </c>
      <c r="AN55" s="39">
        <v>388.832</v>
      </c>
      <c r="AO55" s="39">
        <v>391.535</v>
      </c>
      <c r="AP55" s="39">
        <v>404.581</v>
      </c>
      <c r="AQ55" s="39">
        <v>389.711</v>
      </c>
      <c r="AR55" s="39">
        <v>390.792</v>
      </c>
      <c r="AS55" s="39">
        <v>357.245</v>
      </c>
      <c r="AT55" s="39">
        <v>339.863</v>
      </c>
      <c r="AU55" s="39">
        <v>309.596</v>
      </c>
      <c r="AV55" s="39">
        <v>283.579</v>
      </c>
      <c r="AW55" s="39">
        <v>257.995</v>
      </c>
      <c r="AX55" s="39">
        <v>231.233</v>
      </c>
      <c r="AY55" s="39">
        <v>211.854</v>
      </c>
      <c r="AZ55" s="39">
        <v>198.264</v>
      </c>
      <c r="BA55" s="39">
        <v>186.855</v>
      </c>
      <c r="BB55" s="39">
        <v>176.836</v>
      </c>
      <c r="BC55" s="39">
        <v>167.979</v>
      </c>
      <c r="BD55" s="39">
        <v>160.221</v>
      </c>
      <c r="BE55" s="39">
        <v>153.537</v>
      </c>
      <c r="BF55" s="39">
        <v>147.892</v>
      </c>
      <c r="BG55" s="39">
        <v>143.239</v>
      </c>
      <c r="BH55" s="39">
        <v>139.5</v>
      </c>
      <c r="BI55" s="39">
        <v>136.572</v>
      </c>
      <c r="BJ55" s="39">
        <v>134.344</v>
      </c>
      <c r="BK55" s="39">
        <v>132.656</v>
      </c>
      <c r="BL55" s="39">
        <v>131.338</v>
      </c>
      <c r="BM55" s="39">
        <v>130.212</v>
      </c>
      <c r="BN55" s="39">
        <v>129.101</v>
      </c>
      <c r="BO55" s="39">
        <v>127.839</v>
      </c>
      <c r="BP55" s="39">
        <v>126.282</v>
      </c>
      <c r="BQ55" s="39">
        <v>124.3</v>
      </c>
      <c r="BR55" s="39">
        <v>121.778</v>
      </c>
      <c r="BS55" s="39">
        <v>118.647</v>
      </c>
      <c r="BT55" s="39">
        <v>114.868</v>
      </c>
      <c r="BU55" s="39">
        <v>110.446</v>
      </c>
      <c r="BV55" s="39">
        <v>105.42</v>
      </c>
      <c r="BW55" s="39">
        <v>99.867</v>
      </c>
      <c r="BX55" s="39">
        <v>93.89</v>
      </c>
      <c r="BY55" s="39">
        <v>87.608</v>
      </c>
      <c r="BZ55" s="39">
        <v>81.151</v>
      </c>
      <c r="CA55" s="39">
        <v>74.64400000000001</v>
      </c>
      <c r="CB55" s="39">
        <v>68.20999999999999</v>
      </c>
      <c r="CC55" s="39">
        <v>61.961</v>
      </c>
      <c r="CD55" s="39">
        <v>55.998</v>
      </c>
      <c r="CE55" s="39">
        <v>50.398</v>
      </c>
    </row>
    <row r="56" ht="12.9" customHeight="1">
      <c r="A56" s="40">
        <v>48</v>
      </c>
      <c r="B56" s="39">
        <v>539.324</v>
      </c>
      <c r="C56" s="39">
        <v>542.871</v>
      </c>
      <c r="D56" s="39">
        <v>524.314</v>
      </c>
      <c r="E56" s="39">
        <v>535.087</v>
      </c>
      <c r="F56" s="39">
        <v>546.582</v>
      </c>
      <c r="G56" s="39">
        <v>553.976</v>
      </c>
      <c r="H56" s="39">
        <v>524.525</v>
      </c>
      <c r="I56" s="39">
        <v>539.764</v>
      </c>
      <c r="J56" s="39">
        <v>541.528</v>
      </c>
      <c r="K56" s="39">
        <v>571.011</v>
      </c>
      <c r="L56" s="39">
        <v>558.086</v>
      </c>
      <c r="M56" s="39">
        <v>577.295</v>
      </c>
      <c r="N56" s="39">
        <v>630.547</v>
      </c>
      <c r="O56" s="39">
        <v>622.256</v>
      </c>
      <c r="P56" s="39">
        <v>607.847</v>
      </c>
      <c r="Q56" s="39">
        <v>627.1900000000001</v>
      </c>
      <c r="R56" s="39">
        <v>589.681</v>
      </c>
      <c r="S56" s="39">
        <v>575.104</v>
      </c>
      <c r="T56" s="39">
        <v>542.0309999999999</v>
      </c>
      <c r="U56" s="39">
        <v>519.657</v>
      </c>
      <c r="V56" s="39">
        <v>495.553</v>
      </c>
      <c r="W56" s="39">
        <v>467.08</v>
      </c>
      <c r="X56" s="39">
        <v>435.564</v>
      </c>
      <c r="Y56" s="39">
        <v>412.854</v>
      </c>
      <c r="Z56" s="39">
        <v>398.144</v>
      </c>
      <c r="AA56" s="39">
        <v>382.456</v>
      </c>
      <c r="AB56" s="39">
        <v>354.933</v>
      </c>
      <c r="AC56" s="39">
        <v>338.561</v>
      </c>
      <c r="AD56" s="39">
        <v>318.707</v>
      </c>
      <c r="AE56" s="39">
        <v>313.745</v>
      </c>
      <c r="AF56" s="39">
        <v>301.875</v>
      </c>
      <c r="AG56" s="39">
        <v>310.655</v>
      </c>
      <c r="AH56" s="39">
        <v>323.05</v>
      </c>
      <c r="AI56" s="39">
        <v>337.177</v>
      </c>
      <c r="AJ56" s="39">
        <v>334.472</v>
      </c>
      <c r="AK56" s="39">
        <v>360.405</v>
      </c>
      <c r="AL56" s="39">
        <v>367.492</v>
      </c>
      <c r="AM56" s="39">
        <v>396.784</v>
      </c>
      <c r="AN56" s="39">
        <v>398.36</v>
      </c>
      <c r="AO56" s="39">
        <v>385.925</v>
      </c>
      <c r="AP56" s="39">
        <v>388.618</v>
      </c>
      <c r="AQ56" s="39">
        <v>401.584</v>
      </c>
      <c r="AR56" s="39">
        <v>386.831</v>
      </c>
      <c r="AS56" s="39">
        <v>387.916</v>
      </c>
      <c r="AT56" s="39">
        <v>354.603</v>
      </c>
      <c r="AU56" s="39">
        <v>337.349</v>
      </c>
      <c r="AV56" s="39">
        <v>307.298</v>
      </c>
      <c r="AW56" s="39">
        <v>281.459</v>
      </c>
      <c r="AX56" s="39">
        <v>256.048</v>
      </c>
      <c r="AY56" s="39">
        <v>229.47</v>
      </c>
      <c r="AZ56" s="39">
        <v>210.222</v>
      </c>
      <c r="BA56" s="39">
        <v>196.725</v>
      </c>
      <c r="BB56" s="39">
        <v>185.391</v>
      </c>
      <c r="BC56" s="39">
        <v>175.438</v>
      </c>
      <c r="BD56" s="39">
        <v>166.641</v>
      </c>
      <c r="BE56" s="39">
        <v>158.935</v>
      </c>
      <c r="BF56" s="39">
        <v>152.295</v>
      </c>
      <c r="BG56" s="39">
        <v>146.687</v>
      </c>
      <c r="BH56" s="39">
        <v>142.065</v>
      </c>
      <c r="BI56" s="39">
        <v>138.35</v>
      </c>
      <c r="BJ56" s="39">
        <v>135.443</v>
      </c>
      <c r="BK56" s="39">
        <v>133.229</v>
      </c>
      <c r="BL56" s="39">
        <v>131.553</v>
      </c>
      <c r="BM56" s="39">
        <v>130.245</v>
      </c>
      <c r="BN56" s="39">
        <v>129.128</v>
      </c>
      <c r="BO56" s="39">
        <v>128.026</v>
      </c>
      <c r="BP56" s="39">
        <v>126.773</v>
      </c>
      <c r="BQ56" s="39">
        <v>125.227</v>
      </c>
      <c r="BR56" s="39">
        <v>123.257</v>
      </c>
      <c r="BS56" s="39">
        <v>120.752</v>
      </c>
      <c r="BT56" s="39">
        <v>117.639</v>
      </c>
      <c r="BU56" s="39">
        <v>113.883</v>
      </c>
      <c r="BV56" s="39">
        <v>109.486</v>
      </c>
      <c r="BW56" s="39">
        <v>104.488</v>
      </c>
      <c r="BX56" s="39">
        <v>98.964</v>
      </c>
      <c r="BY56" s="39">
        <v>93.018</v>
      </c>
      <c r="BZ56" s="39">
        <v>86.768</v>
      </c>
      <c r="CA56" s="39">
        <v>80.343</v>
      </c>
      <c r="CB56" s="39">
        <v>73.86799999999999</v>
      </c>
      <c r="CC56" s="39">
        <v>67.464</v>
      </c>
      <c r="CD56" s="39">
        <v>61.244</v>
      </c>
      <c r="CE56" s="39">
        <v>55.307</v>
      </c>
    </row>
    <row r="57" ht="12.9" customHeight="1">
      <c r="A57" s="40">
        <v>49</v>
      </c>
      <c r="B57" s="39">
        <v>532.434</v>
      </c>
      <c r="C57" s="39">
        <v>535.407</v>
      </c>
      <c r="D57" s="39">
        <v>538.861</v>
      </c>
      <c r="E57" s="39">
        <v>520.3630000000001</v>
      </c>
      <c r="F57" s="39">
        <v>531.014</v>
      </c>
      <c r="G57" s="39">
        <v>542.398</v>
      </c>
      <c r="H57" s="39">
        <v>549.7</v>
      </c>
      <c r="I57" s="39">
        <v>520.476</v>
      </c>
      <c r="J57" s="39">
        <v>535.5650000000001</v>
      </c>
      <c r="K57" s="39">
        <v>537.296</v>
      </c>
      <c r="L57" s="39">
        <v>566.529</v>
      </c>
      <c r="M57" s="39">
        <v>553.692</v>
      </c>
      <c r="N57" s="39">
        <v>572.7380000000001</v>
      </c>
      <c r="O57" s="39">
        <v>625.591</v>
      </c>
      <c r="P57" s="39">
        <v>617.39</v>
      </c>
      <c r="Q57" s="39">
        <v>603.112</v>
      </c>
      <c r="R57" s="39">
        <v>622.318</v>
      </c>
      <c r="S57" s="39">
        <v>585.1079999999999</v>
      </c>
      <c r="T57" s="39">
        <v>570.657</v>
      </c>
      <c r="U57" s="39">
        <v>537.852</v>
      </c>
      <c r="V57" s="39">
        <v>515.636</v>
      </c>
      <c r="W57" s="39">
        <v>491.705</v>
      </c>
      <c r="X57" s="39">
        <v>463.442</v>
      </c>
      <c r="Y57" s="39">
        <v>432.156</v>
      </c>
      <c r="Z57" s="39">
        <v>409.609</v>
      </c>
      <c r="AA57" s="39">
        <v>395</v>
      </c>
      <c r="AB57" s="39">
        <v>379.425</v>
      </c>
      <c r="AC57" s="39">
        <v>352.104</v>
      </c>
      <c r="AD57" s="39">
        <v>335.848</v>
      </c>
      <c r="AE57" s="39">
        <v>316.13</v>
      </c>
      <c r="AF57" s="39">
        <v>311.195</v>
      </c>
      <c r="AG57" s="39">
        <v>299.407</v>
      </c>
      <c r="AH57" s="39">
        <v>308.123</v>
      </c>
      <c r="AI57" s="39">
        <v>320.433</v>
      </c>
      <c r="AJ57" s="39">
        <v>334.46</v>
      </c>
      <c r="AK57" s="39">
        <v>331.779</v>
      </c>
      <c r="AL57" s="39">
        <v>357.53</v>
      </c>
      <c r="AM57" s="39">
        <v>364.571</v>
      </c>
      <c r="AN57" s="39">
        <v>393.649</v>
      </c>
      <c r="AO57" s="39">
        <v>395.221</v>
      </c>
      <c r="AP57" s="39">
        <v>382.894</v>
      </c>
      <c r="AQ57" s="39">
        <v>385.579</v>
      </c>
      <c r="AR57" s="39">
        <v>398.463</v>
      </c>
      <c r="AS57" s="39">
        <v>383.833</v>
      </c>
      <c r="AT57" s="39">
        <v>384.924</v>
      </c>
      <c r="AU57" s="39">
        <v>351.857</v>
      </c>
      <c r="AV57" s="39">
        <v>334.738</v>
      </c>
      <c r="AW57" s="39">
        <v>304.915</v>
      </c>
      <c r="AX57" s="39">
        <v>279.264</v>
      </c>
      <c r="AY57" s="39">
        <v>254.035</v>
      </c>
      <c r="AZ57" s="39">
        <v>227.655</v>
      </c>
      <c r="BA57" s="39">
        <v>208.544</v>
      </c>
      <c r="BB57" s="39">
        <v>195.142</v>
      </c>
      <c r="BC57" s="39">
        <v>183.891</v>
      </c>
      <c r="BD57" s="39">
        <v>174.009</v>
      </c>
      <c r="BE57" s="39">
        <v>165.275</v>
      </c>
      <c r="BF57" s="39">
        <v>157.623</v>
      </c>
      <c r="BG57" s="39">
        <v>151.03</v>
      </c>
      <c r="BH57" s="39">
        <v>145.462</v>
      </c>
      <c r="BI57" s="39">
        <v>140.873</v>
      </c>
      <c r="BJ57" s="39">
        <v>137.184</v>
      </c>
      <c r="BK57" s="39">
        <v>134.299</v>
      </c>
      <c r="BL57" s="39">
        <v>132.101</v>
      </c>
      <c r="BM57" s="39">
        <v>130.439</v>
      </c>
      <c r="BN57" s="39">
        <v>129.142</v>
      </c>
      <c r="BO57" s="39">
        <v>128.035</v>
      </c>
      <c r="BP57" s="39">
        <v>126.942</v>
      </c>
      <c r="BQ57" s="39">
        <v>125.699</v>
      </c>
      <c r="BR57" s="39">
        <v>124.166</v>
      </c>
      <c r="BS57" s="39">
        <v>122.21</v>
      </c>
      <c r="BT57" s="39">
        <v>119.723</v>
      </c>
      <c r="BU57" s="39">
        <v>116.63</v>
      </c>
      <c r="BV57" s="39">
        <v>112.898</v>
      </c>
      <c r="BW57" s="39">
        <v>108.527</v>
      </c>
      <c r="BX57" s="39">
        <v>103.559</v>
      </c>
      <c r="BY57" s="39">
        <v>98.068</v>
      </c>
      <c r="BZ57" s="39">
        <v>92.154</v>
      </c>
      <c r="CA57" s="39">
        <v>85.93899999999999</v>
      </c>
      <c r="CB57" s="39">
        <v>79.547</v>
      </c>
      <c r="CC57" s="39">
        <v>73.107</v>
      </c>
      <c r="CD57" s="39">
        <v>66.73399999999999</v>
      </c>
      <c r="CE57" s="39">
        <v>60.545</v>
      </c>
    </row>
    <row r="58" ht="12.9" customHeight="1">
      <c r="A58" s="40">
        <v>50</v>
      </c>
      <c r="B58" s="39">
        <v>489.995</v>
      </c>
      <c r="C58" s="39">
        <v>528.316</v>
      </c>
      <c r="D58" s="39">
        <v>531.173</v>
      </c>
      <c r="E58" s="39">
        <v>534.52</v>
      </c>
      <c r="F58" s="39">
        <v>516.125</v>
      </c>
      <c r="G58" s="39">
        <v>526.673</v>
      </c>
      <c r="H58" s="39">
        <v>537.9400000000001</v>
      </c>
      <c r="I58" s="39">
        <v>545.16</v>
      </c>
      <c r="J58" s="39">
        <v>516.159</v>
      </c>
      <c r="K58" s="39">
        <v>531.105</v>
      </c>
      <c r="L58" s="39">
        <v>532.794</v>
      </c>
      <c r="M58" s="39">
        <v>561.765</v>
      </c>
      <c r="N58" s="39">
        <v>549.046</v>
      </c>
      <c r="O58" s="39">
        <v>567.918</v>
      </c>
      <c r="P58" s="39">
        <v>620.356</v>
      </c>
      <c r="Q58" s="39">
        <v>612.249</v>
      </c>
      <c r="R58" s="39">
        <v>598.1130000000001</v>
      </c>
      <c r="S58" s="39">
        <v>617.1609999999999</v>
      </c>
      <c r="T58" s="39">
        <v>580.271</v>
      </c>
      <c r="U58" s="39">
        <v>565.957</v>
      </c>
      <c r="V58" s="39">
        <v>533.4059999999999</v>
      </c>
      <c r="W58" s="39">
        <v>511.358</v>
      </c>
      <c r="X58" s="39">
        <v>487.614</v>
      </c>
      <c r="Y58" s="39">
        <v>459.569</v>
      </c>
      <c r="Z58" s="39">
        <v>428.531</v>
      </c>
      <c r="AA58" s="39">
        <v>406.156</v>
      </c>
      <c r="AB58" s="39">
        <v>391.656</v>
      </c>
      <c r="AC58" s="39">
        <v>376.202</v>
      </c>
      <c r="AD58" s="39">
        <v>349.096</v>
      </c>
      <c r="AE58" s="39">
        <v>332.966</v>
      </c>
      <c r="AF58" s="39">
        <v>313.391</v>
      </c>
      <c r="AG58" s="39">
        <v>308.486</v>
      </c>
      <c r="AH58" s="39">
        <v>296.798</v>
      </c>
      <c r="AI58" s="39">
        <v>305.446</v>
      </c>
      <c r="AJ58" s="39">
        <v>317.672</v>
      </c>
      <c r="AK58" s="39">
        <v>331.592</v>
      </c>
      <c r="AL58" s="39">
        <v>328.933</v>
      </c>
      <c r="AM58" s="39">
        <v>354.496</v>
      </c>
      <c r="AN58" s="39">
        <v>361.488</v>
      </c>
      <c r="AO58" s="39">
        <v>390.342</v>
      </c>
      <c r="AP58" s="39">
        <v>391.91</v>
      </c>
      <c r="AQ58" s="39">
        <v>379.7</v>
      </c>
      <c r="AR58" s="39">
        <v>382.375</v>
      </c>
      <c r="AS58" s="39">
        <v>395.173</v>
      </c>
      <c r="AT58" s="39">
        <v>380.673</v>
      </c>
      <c r="AU58" s="39">
        <v>381.769</v>
      </c>
      <c r="AV58" s="39">
        <v>348.962</v>
      </c>
      <c r="AW58" s="39">
        <v>331.986</v>
      </c>
      <c r="AX58" s="39">
        <v>302.404</v>
      </c>
      <c r="AY58" s="39">
        <v>276.951</v>
      </c>
      <c r="AZ58" s="39">
        <v>251.915</v>
      </c>
      <c r="BA58" s="39">
        <v>225.739</v>
      </c>
      <c r="BB58" s="39">
        <v>206.775</v>
      </c>
      <c r="BC58" s="39">
        <v>193.475</v>
      </c>
      <c r="BD58" s="39">
        <v>182.31</v>
      </c>
      <c r="BE58" s="39">
        <v>172.503</v>
      </c>
      <c r="BF58" s="39">
        <v>163.835</v>
      </c>
      <c r="BG58" s="39">
        <v>156.24</v>
      </c>
      <c r="BH58" s="39">
        <v>149.696</v>
      </c>
      <c r="BI58" s="39">
        <v>144.171</v>
      </c>
      <c r="BJ58" s="39">
        <v>139.616</v>
      </c>
      <c r="BK58" s="39">
        <v>135.956</v>
      </c>
      <c r="BL58" s="39">
        <v>133.094</v>
      </c>
      <c r="BM58" s="39">
        <v>130.914</v>
      </c>
      <c r="BN58" s="39">
        <v>129.267</v>
      </c>
      <c r="BO58" s="39">
        <v>127.981</v>
      </c>
      <c r="BP58" s="39">
        <v>126.885</v>
      </c>
      <c r="BQ58" s="39">
        <v>125.802</v>
      </c>
      <c r="BR58" s="39">
        <v>124.571</v>
      </c>
      <c r="BS58" s="39">
        <v>123.051</v>
      </c>
      <c r="BT58" s="39">
        <v>121.111</v>
      </c>
      <c r="BU58" s="39">
        <v>118.641</v>
      </c>
      <c r="BV58" s="39">
        <v>115.57</v>
      </c>
      <c r="BW58" s="39">
        <v>111.863</v>
      </c>
      <c r="BX58" s="39">
        <v>107.521</v>
      </c>
      <c r="BY58" s="39">
        <v>102.584</v>
      </c>
      <c r="BZ58" s="39">
        <v>97.126</v>
      </c>
      <c r="CA58" s="39">
        <v>91.248</v>
      </c>
      <c r="CB58" s="39">
        <v>85.068</v>
      </c>
      <c r="CC58" s="39">
        <v>78.714</v>
      </c>
      <c r="CD58" s="39">
        <v>72.307</v>
      </c>
      <c r="CE58" s="39">
        <v>65.971</v>
      </c>
    </row>
    <row r="59" ht="12.9" customHeight="1">
      <c r="A59" s="40">
        <v>51</v>
      </c>
      <c r="B59" s="39">
        <v>495.927</v>
      </c>
      <c r="C59" s="39">
        <v>485.993</v>
      </c>
      <c r="D59" s="39">
        <v>523.884</v>
      </c>
      <c r="E59" s="39">
        <v>526.63</v>
      </c>
      <c r="F59" s="39">
        <v>529.921</v>
      </c>
      <c r="G59" s="39">
        <v>511.662</v>
      </c>
      <c r="H59" s="39">
        <v>522.102</v>
      </c>
      <c r="I59" s="39">
        <v>533.2619999999999</v>
      </c>
      <c r="J59" s="39">
        <v>540.384</v>
      </c>
      <c r="K59" s="39">
        <v>511.634</v>
      </c>
      <c r="L59" s="39">
        <v>526.425</v>
      </c>
      <c r="M59" s="39">
        <v>528.073</v>
      </c>
      <c r="N59" s="39">
        <v>556.796</v>
      </c>
      <c r="O59" s="39">
        <v>544.205</v>
      </c>
      <c r="P59" s="39">
        <v>562.904</v>
      </c>
      <c r="Q59" s="39">
        <v>614.907</v>
      </c>
      <c r="R59" s="39">
        <v>606.904</v>
      </c>
      <c r="S59" s="39">
        <v>592.91</v>
      </c>
      <c r="T59" s="39">
        <v>611.8</v>
      </c>
      <c r="U59" s="39">
        <v>575.255</v>
      </c>
      <c r="V59" s="39">
        <v>561.0549999999999</v>
      </c>
      <c r="W59" s="39">
        <v>528.775</v>
      </c>
      <c r="X59" s="39">
        <v>506.911</v>
      </c>
      <c r="Y59" s="39">
        <v>483.364</v>
      </c>
      <c r="Z59" s="39">
        <v>455.558</v>
      </c>
      <c r="AA59" s="39">
        <v>424.783</v>
      </c>
      <c r="AB59" s="39">
        <v>402.592</v>
      </c>
      <c r="AC59" s="39">
        <v>388.212</v>
      </c>
      <c r="AD59" s="39">
        <v>372.888</v>
      </c>
      <c r="AE59" s="39">
        <v>346.011</v>
      </c>
      <c r="AF59" s="39">
        <v>330.018</v>
      </c>
      <c r="AG59" s="39">
        <v>310.596</v>
      </c>
      <c r="AH59" s="39">
        <v>305.739</v>
      </c>
      <c r="AI59" s="39">
        <v>294.156</v>
      </c>
      <c r="AJ59" s="39">
        <v>302.734</v>
      </c>
      <c r="AK59" s="39">
        <v>314.872</v>
      </c>
      <c r="AL59" s="39">
        <v>328.679</v>
      </c>
      <c r="AM59" s="39">
        <v>326.05</v>
      </c>
      <c r="AN59" s="39">
        <v>351.416</v>
      </c>
      <c r="AO59" s="39">
        <v>358.359</v>
      </c>
      <c r="AP59" s="39">
        <v>386.979</v>
      </c>
      <c r="AQ59" s="39">
        <v>388.544</v>
      </c>
      <c r="AR59" s="39">
        <v>376.457</v>
      </c>
      <c r="AS59" s="39">
        <v>379.123</v>
      </c>
      <c r="AT59" s="39">
        <v>391.832</v>
      </c>
      <c r="AU59" s="39">
        <v>377.47</v>
      </c>
      <c r="AV59" s="39">
        <v>378.575</v>
      </c>
      <c r="AW59" s="39">
        <v>346.043</v>
      </c>
      <c r="AX59" s="39">
        <v>329.218</v>
      </c>
      <c r="AY59" s="39">
        <v>299.89</v>
      </c>
      <c r="AZ59" s="39">
        <v>274.646</v>
      </c>
      <c r="BA59" s="39">
        <v>249.814</v>
      </c>
      <c r="BB59" s="39">
        <v>223.855</v>
      </c>
      <c r="BC59" s="39">
        <v>205.043</v>
      </c>
      <c r="BD59" s="39">
        <v>191.853</v>
      </c>
      <c r="BE59" s="39">
        <v>180.779</v>
      </c>
      <c r="BF59" s="39">
        <v>171.053</v>
      </c>
      <c r="BG59" s="39">
        <v>162.455</v>
      </c>
      <c r="BH59" s="39">
        <v>154.923</v>
      </c>
      <c r="BI59" s="39">
        <v>148.433</v>
      </c>
      <c r="BJ59" s="39">
        <v>142.952</v>
      </c>
      <c r="BK59" s="39">
        <v>138.436</v>
      </c>
      <c r="BL59" s="39">
        <v>134.807</v>
      </c>
      <c r="BM59" s="39">
        <v>131.969</v>
      </c>
      <c r="BN59" s="39">
        <v>129.81</v>
      </c>
      <c r="BO59" s="39">
        <v>128.178</v>
      </c>
      <c r="BP59" s="39">
        <v>126.906</v>
      </c>
      <c r="BQ59" s="39">
        <v>125.823</v>
      </c>
      <c r="BR59" s="39">
        <v>124.753</v>
      </c>
      <c r="BS59" s="39">
        <v>123.535</v>
      </c>
      <c r="BT59" s="39">
        <v>122.03</v>
      </c>
      <c r="BU59" s="39">
        <v>120.107</v>
      </c>
      <c r="BV59" s="39">
        <v>117.658</v>
      </c>
      <c r="BW59" s="39">
        <v>114.612</v>
      </c>
      <c r="BX59" s="39">
        <v>110.932</v>
      </c>
      <c r="BY59" s="39">
        <v>106.621</v>
      </c>
      <c r="BZ59" s="39">
        <v>101.719</v>
      </c>
      <c r="CA59" s="39">
        <v>96.297</v>
      </c>
      <c r="CB59" s="39">
        <v>90.458</v>
      </c>
      <c r="CC59" s="39">
        <v>84.318</v>
      </c>
      <c r="CD59" s="39">
        <v>78.002</v>
      </c>
      <c r="CE59" s="39">
        <v>71.634</v>
      </c>
    </row>
    <row r="60" ht="12.9" customHeight="1">
      <c r="A60" s="40">
        <v>52</v>
      </c>
      <c r="B60" s="39">
        <v>487.214</v>
      </c>
      <c r="C60" s="39">
        <v>491.587</v>
      </c>
      <c r="D60" s="39">
        <v>481.676</v>
      </c>
      <c r="E60" s="39">
        <v>519.133</v>
      </c>
      <c r="F60" s="39">
        <v>521.814</v>
      </c>
      <c r="G60" s="39">
        <v>525.068</v>
      </c>
      <c r="H60" s="39">
        <v>506.954</v>
      </c>
      <c r="I60" s="39">
        <v>517.298</v>
      </c>
      <c r="J60" s="39">
        <v>528.331</v>
      </c>
      <c r="K60" s="39">
        <v>535.364</v>
      </c>
      <c r="L60" s="39">
        <v>506.874</v>
      </c>
      <c r="M60" s="39">
        <v>521.505</v>
      </c>
      <c r="N60" s="39">
        <v>523.138</v>
      </c>
      <c r="O60" s="39">
        <v>551.601</v>
      </c>
      <c r="P60" s="39">
        <v>539.15</v>
      </c>
      <c r="Q60" s="39">
        <v>557.6660000000001</v>
      </c>
      <c r="R60" s="39">
        <v>609.2140000000001</v>
      </c>
      <c r="S60" s="39">
        <v>601.309</v>
      </c>
      <c r="T60" s="39">
        <v>587.4690000000001</v>
      </c>
      <c r="U60" s="39">
        <v>606.1950000000001</v>
      </c>
      <c r="V60" s="39">
        <v>569.978</v>
      </c>
      <c r="W60" s="39">
        <v>555.903</v>
      </c>
      <c r="X60" s="39">
        <v>523.914</v>
      </c>
      <c r="Y60" s="39">
        <v>502.24</v>
      </c>
      <c r="Z60" s="39">
        <v>478.909</v>
      </c>
      <c r="AA60" s="39">
        <v>451.354</v>
      </c>
      <c r="AB60" s="39">
        <v>420.858</v>
      </c>
      <c r="AC60" s="39">
        <v>398.864</v>
      </c>
      <c r="AD60" s="39">
        <v>384.612</v>
      </c>
      <c r="AE60" s="39">
        <v>369.429</v>
      </c>
      <c r="AF60" s="39">
        <v>342.795</v>
      </c>
      <c r="AG60" s="39">
        <v>326.946</v>
      </c>
      <c r="AH60" s="39">
        <v>307.7</v>
      </c>
      <c r="AI60" s="39">
        <v>302.892</v>
      </c>
      <c r="AJ60" s="39">
        <v>291.424</v>
      </c>
      <c r="AK60" s="39">
        <v>299.93</v>
      </c>
      <c r="AL60" s="39">
        <v>311.97</v>
      </c>
      <c r="AM60" s="39">
        <v>325.664</v>
      </c>
      <c r="AN60" s="39">
        <v>323.066</v>
      </c>
      <c r="AO60" s="39">
        <v>348.226</v>
      </c>
      <c r="AP60" s="39">
        <v>355.117</v>
      </c>
      <c r="AQ60" s="39">
        <v>383.492</v>
      </c>
      <c r="AR60" s="39">
        <v>385.057</v>
      </c>
      <c r="AS60" s="39">
        <v>373.098</v>
      </c>
      <c r="AT60" s="39">
        <v>375.757</v>
      </c>
      <c r="AU60" s="39">
        <v>388.374</v>
      </c>
      <c r="AV60" s="39">
        <v>374.158</v>
      </c>
      <c r="AW60" s="39">
        <v>375.273</v>
      </c>
      <c r="AX60" s="39">
        <v>343.03</v>
      </c>
      <c r="AY60" s="39">
        <v>326.363</v>
      </c>
      <c r="AZ60" s="39">
        <v>297.302</v>
      </c>
      <c r="BA60" s="39">
        <v>272.28</v>
      </c>
      <c r="BB60" s="39">
        <v>247.662</v>
      </c>
      <c r="BC60" s="39">
        <v>221.932</v>
      </c>
      <c r="BD60" s="39">
        <v>203.282</v>
      </c>
      <c r="BE60" s="39">
        <v>190.208</v>
      </c>
      <c r="BF60" s="39">
        <v>179.229</v>
      </c>
      <c r="BG60" s="39">
        <v>169.589</v>
      </c>
      <c r="BH60" s="39">
        <v>161.065</v>
      </c>
      <c r="BI60" s="39">
        <v>153.598</v>
      </c>
      <c r="BJ60" s="39">
        <v>147.166</v>
      </c>
      <c r="BK60" s="39">
        <v>141.733</v>
      </c>
      <c r="BL60" s="39">
        <v>137.257</v>
      </c>
      <c r="BM60" s="39">
        <v>133.662</v>
      </c>
      <c r="BN60" s="39">
        <v>130.851</v>
      </c>
      <c r="BO60" s="39">
        <v>128.714</v>
      </c>
      <c r="BP60" s="39">
        <v>127.1</v>
      </c>
      <c r="BQ60" s="39">
        <v>125.843</v>
      </c>
      <c r="BR60" s="39">
        <v>124.773</v>
      </c>
      <c r="BS60" s="39">
        <v>123.717</v>
      </c>
      <c r="BT60" s="39">
        <v>122.513</v>
      </c>
      <c r="BU60" s="39">
        <v>121.024</v>
      </c>
      <c r="BV60" s="39">
        <v>119.121</v>
      </c>
      <c r="BW60" s="39">
        <v>116.694</v>
      </c>
      <c r="BX60" s="39">
        <v>113.674</v>
      </c>
      <c r="BY60" s="39">
        <v>110.025</v>
      </c>
      <c r="BZ60" s="39">
        <v>105.747</v>
      </c>
      <c r="CA60" s="39">
        <v>100.88</v>
      </c>
      <c r="CB60" s="39">
        <v>95.498</v>
      </c>
      <c r="CC60" s="39">
        <v>89.699</v>
      </c>
      <c r="CD60" s="39">
        <v>83.601</v>
      </c>
      <c r="CE60" s="39">
        <v>77.327</v>
      </c>
    </row>
    <row r="61" ht="12.9" customHeight="1">
      <c r="A61" s="40">
        <v>53</v>
      </c>
      <c r="B61" s="39">
        <v>498.548</v>
      </c>
      <c r="C61" s="39">
        <v>482.679</v>
      </c>
      <c r="D61" s="39">
        <v>486.918</v>
      </c>
      <c r="E61" s="39">
        <v>477.023</v>
      </c>
      <c r="F61" s="39">
        <v>514.0599999999999</v>
      </c>
      <c r="G61" s="39">
        <v>516.694</v>
      </c>
      <c r="H61" s="39">
        <v>519.91</v>
      </c>
      <c r="I61" s="39">
        <v>501.963</v>
      </c>
      <c r="J61" s="39">
        <v>512.1900000000001</v>
      </c>
      <c r="K61" s="39">
        <v>523.103</v>
      </c>
      <c r="L61" s="39">
        <v>530.038</v>
      </c>
      <c r="M61" s="39">
        <v>501.823</v>
      </c>
      <c r="N61" s="39">
        <v>516.311</v>
      </c>
      <c r="O61" s="39">
        <v>517.927</v>
      </c>
      <c r="P61" s="39">
        <v>546.121</v>
      </c>
      <c r="Q61" s="39">
        <v>533.816</v>
      </c>
      <c r="R61" s="39">
        <v>552.1420000000001</v>
      </c>
      <c r="S61" s="39">
        <v>603.197</v>
      </c>
      <c r="T61" s="39">
        <v>595.397</v>
      </c>
      <c r="U61" s="39">
        <v>581.7190000000001</v>
      </c>
      <c r="V61" s="39">
        <v>600.239</v>
      </c>
      <c r="W61" s="39">
        <v>564.373</v>
      </c>
      <c r="X61" s="39">
        <v>550.431</v>
      </c>
      <c r="Y61" s="39">
        <v>518.745</v>
      </c>
      <c r="Z61" s="39">
        <v>497.278</v>
      </c>
      <c r="AA61" s="39">
        <v>474.171</v>
      </c>
      <c r="AB61" s="39">
        <v>446.883</v>
      </c>
      <c r="AC61" s="39">
        <v>416.684</v>
      </c>
      <c r="AD61" s="39">
        <v>394.897</v>
      </c>
      <c r="AE61" s="39">
        <v>380.78</v>
      </c>
      <c r="AF61" s="39">
        <v>365.745</v>
      </c>
      <c r="AG61" s="39">
        <v>339.368</v>
      </c>
      <c r="AH61" s="39">
        <v>323.684</v>
      </c>
      <c r="AI61" s="39">
        <v>304.621</v>
      </c>
      <c r="AJ61" s="39">
        <v>299.868</v>
      </c>
      <c r="AK61" s="39">
        <v>288.517</v>
      </c>
      <c r="AL61" s="39">
        <v>296.945</v>
      </c>
      <c r="AM61" s="39">
        <v>308.889</v>
      </c>
      <c r="AN61" s="39">
        <v>322.462</v>
      </c>
      <c r="AO61" s="39">
        <v>319.896</v>
      </c>
      <c r="AP61" s="39">
        <v>344.839</v>
      </c>
      <c r="AQ61" s="39">
        <v>351.676</v>
      </c>
      <c r="AR61" s="39">
        <v>379.796</v>
      </c>
      <c r="AS61" s="39">
        <v>381.358</v>
      </c>
      <c r="AT61" s="39">
        <v>369.536</v>
      </c>
      <c r="AU61" s="39">
        <v>372.188</v>
      </c>
      <c r="AV61" s="39">
        <v>384.707</v>
      </c>
      <c r="AW61" s="39">
        <v>370.644</v>
      </c>
      <c r="AX61" s="39">
        <v>371.77</v>
      </c>
      <c r="AY61" s="39">
        <v>339.829</v>
      </c>
      <c r="AZ61" s="39">
        <v>323.33</v>
      </c>
      <c r="BA61" s="39">
        <v>294.549</v>
      </c>
      <c r="BB61" s="39">
        <v>269.759</v>
      </c>
      <c r="BC61" s="39">
        <v>245.365</v>
      </c>
      <c r="BD61" s="39">
        <v>219.876</v>
      </c>
      <c r="BE61" s="39">
        <v>201.396</v>
      </c>
      <c r="BF61" s="39">
        <v>188.442</v>
      </c>
      <c r="BG61" s="39">
        <v>177.567</v>
      </c>
      <c r="BH61" s="39">
        <v>168.013</v>
      </c>
      <c r="BI61" s="39">
        <v>159.569</v>
      </c>
      <c r="BJ61" s="39">
        <v>152.171</v>
      </c>
      <c r="BK61" s="39">
        <v>145.798</v>
      </c>
      <c r="BL61" s="39">
        <v>140.417</v>
      </c>
      <c r="BM61" s="39">
        <v>135.983</v>
      </c>
      <c r="BN61" s="39">
        <v>132.422</v>
      </c>
      <c r="BO61" s="39">
        <v>129.64</v>
      </c>
      <c r="BP61" s="39">
        <v>127.526</v>
      </c>
      <c r="BQ61" s="39">
        <v>125.93</v>
      </c>
      <c r="BR61" s="39">
        <v>124.69</v>
      </c>
      <c r="BS61" s="39">
        <v>123.633</v>
      </c>
      <c r="BT61" s="39">
        <v>122.591</v>
      </c>
      <c r="BU61" s="39">
        <v>121.403</v>
      </c>
      <c r="BV61" s="39">
        <v>119.931</v>
      </c>
      <c r="BW61" s="39">
        <v>118.047</v>
      </c>
      <c r="BX61" s="39">
        <v>115.644</v>
      </c>
      <c r="BY61" s="39">
        <v>112.652</v>
      </c>
      <c r="BZ61" s="39">
        <v>109.033</v>
      </c>
      <c r="CA61" s="39">
        <v>104.79</v>
      </c>
      <c r="CB61" s="39">
        <v>99.96299999999999</v>
      </c>
      <c r="CC61" s="39">
        <v>94.621</v>
      </c>
      <c r="CD61" s="39">
        <v>88.866</v>
      </c>
      <c r="CE61" s="39">
        <v>82.812</v>
      </c>
    </row>
    <row r="62" ht="12.9" customHeight="1">
      <c r="A62" s="40">
        <v>54</v>
      </c>
      <c r="B62" s="39">
        <v>489.462</v>
      </c>
      <c r="C62" s="39">
        <v>493.614</v>
      </c>
      <c r="D62" s="39">
        <v>477.824</v>
      </c>
      <c r="E62" s="39">
        <v>481.93</v>
      </c>
      <c r="F62" s="39">
        <v>472.105</v>
      </c>
      <c r="G62" s="39">
        <v>508.718</v>
      </c>
      <c r="H62" s="39">
        <v>511.305</v>
      </c>
      <c r="I62" s="39">
        <v>514.496</v>
      </c>
      <c r="J62" s="39">
        <v>496.714</v>
      </c>
      <c r="K62" s="39">
        <v>506.831</v>
      </c>
      <c r="L62" s="39">
        <v>517.615</v>
      </c>
      <c r="M62" s="39">
        <v>524.449</v>
      </c>
      <c r="N62" s="39">
        <v>496.556</v>
      </c>
      <c r="O62" s="39">
        <v>510.896</v>
      </c>
      <c r="P62" s="39">
        <v>512.504</v>
      </c>
      <c r="Q62" s="39">
        <v>540.417</v>
      </c>
      <c r="R62" s="39">
        <v>528.273</v>
      </c>
      <c r="S62" s="39">
        <v>546.391</v>
      </c>
      <c r="T62" s="39">
        <v>596.934</v>
      </c>
      <c r="U62" s="39">
        <v>589.253</v>
      </c>
      <c r="V62" s="39">
        <v>575.715</v>
      </c>
      <c r="W62" s="39">
        <v>594.023</v>
      </c>
      <c r="X62" s="39">
        <v>558.53</v>
      </c>
      <c r="Y62" s="39">
        <v>544.728</v>
      </c>
      <c r="Z62" s="39">
        <v>513.369</v>
      </c>
      <c r="AA62" s="39">
        <v>492.122</v>
      </c>
      <c r="AB62" s="39">
        <v>469.255</v>
      </c>
      <c r="AC62" s="39">
        <v>442.25</v>
      </c>
      <c r="AD62" s="39">
        <v>412.364</v>
      </c>
      <c r="AE62" s="39">
        <v>390.8</v>
      </c>
      <c r="AF62" s="39">
        <v>376.83</v>
      </c>
      <c r="AG62" s="39">
        <v>361.953</v>
      </c>
      <c r="AH62" s="39">
        <v>335.859</v>
      </c>
      <c r="AI62" s="39">
        <v>320.346</v>
      </c>
      <c r="AJ62" s="39">
        <v>301.479</v>
      </c>
      <c r="AK62" s="39">
        <v>296.783</v>
      </c>
      <c r="AL62" s="39">
        <v>285.556</v>
      </c>
      <c r="AM62" s="39">
        <v>293.906</v>
      </c>
      <c r="AN62" s="39">
        <v>305.749</v>
      </c>
      <c r="AO62" s="39">
        <v>319.196</v>
      </c>
      <c r="AP62" s="39">
        <v>316.666</v>
      </c>
      <c r="AQ62" s="39">
        <v>341.383</v>
      </c>
      <c r="AR62" s="39">
        <v>348.165</v>
      </c>
      <c r="AS62" s="39">
        <v>376.017</v>
      </c>
      <c r="AT62" s="39">
        <v>377.58</v>
      </c>
      <c r="AU62" s="39">
        <v>365.903</v>
      </c>
      <c r="AV62" s="39">
        <v>368.546</v>
      </c>
      <c r="AW62" s="39">
        <v>380.965</v>
      </c>
      <c r="AX62" s="39">
        <v>367.064</v>
      </c>
      <c r="AY62" s="39">
        <v>368.2</v>
      </c>
      <c r="AZ62" s="39">
        <v>336.58</v>
      </c>
      <c r="BA62" s="39">
        <v>320.257</v>
      </c>
      <c r="BB62" s="39">
        <v>291.772</v>
      </c>
      <c r="BC62" s="39">
        <v>267.226</v>
      </c>
      <c r="BD62" s="39">
        <v>243.069</v>
      </c>
      <c r="BE62" s="39">
        <v>217.832</v>
      </c>
      <c r="BF62" s="39">
        <v>199.533</v>
      </c>
      <c r="BG62" s="39">
        <v>186.706</v>
      </c>
      <c r="BH62" s="39">
        <v>175.938</v>
      </c>
      <c r="BI62" s="39">
        <v>166.479</v>
      </c>
      <c r="BJ62" s="39">
        <v>158.119</v>
      </c>
      <c r="BK62" s="39">
        <v>150.794</v>
      </c>
      <c r="BL62" s="39">
        <v>144.484</v>
      </c>
      <c r="BM62" s="39">
        <v>139.157</v>
      </c>
      <c r="BN62" s="39">
        <v>134.769</v>
      </c>
      <c r="BO62" s="39">
        <v>131.247</v>
      </c>
      <c r="BP62" s="39">
        <v>128.496</v>
      </c>
      <c r="BQ62" s="39">
        <v>126.407</v>
      </c>
      <c r="BR62" s="39">
        <v>124.832</v>
      </c>
      <c r="BS62" s="39">
        <v>123.608</v>
      </c>
      <c r="BT62" s="39">
        <v>122.568</v>
      </c>
      <c r="BU62" s="39">
        <v>121.542</v>
      </c>
      <c r="BV62" s="39">
        <v>120.37</v>
      </c>
      <c r="BW62" s="39">
        <v>118.918</v>
      </c>
      <c r="BX62" s="39">
        <v>117.056</v>
      </c>
      <c r="BY62" s="39">
        <v>114.679</v>
      </c>
      <c r="BZ62" s="39">
        <v>111.717</v>
      </c>
      <c r="CA62" s="39">
        <v>108.131</v>
      </c>
      <c r="CB62" s="39">
        <v>103.927</v>
      </c>
      <c r="CC62" s="39">
        <v>99.14</v>
      </c>
      <c r="CD62" s="39">
        <v>93.843</v>
      </c>
      <c r="CE62" s="39">
        <v>88.134</v>
      </c>
    </row>
    <row r="63" ht="12.9" customHeight="1">
      <c r="A63" s="40">
        <v>55</v>
      </c>
      <c r="B63" s="39">
        <v>508.594</v>
      </c>
      <c r="C63" s="39">
        <v>484.331</v>
      </c>
      <c r="D63" s="39">
        <v>488.339</v>
      </c>
      <c r="E63" s="39">
        <v>472.64</v>
      </c>
      <c r="F63" s="39">
        <v>476.655</v>
      </c>
      <c r="G63" s="39">
        <v>466.919</v>
      </c>
      <c r="H63" s="39">
        <v>503.089</v>
      </c>
      <c r="I63" s="39">
        <v>505.639</v>
      </c>
      <c r="J63" s="39">
        <v>508.792</v>
      </c>
      <c r="K63" s="39">
        <v>491.196</v>
      </c>
      <c r="L63" s="39">
        <v>501.194</v>
      </c>
      <c r="M63" s="39">
        <v>511.844</v>
      </c>
      <c r="N63" s="39">
        <v>518.605</v>
      </c>
      <c r="O63" s="39">
        <v>491.056</v>
      </c>
      <c r="P63" s="39">
        <v>505.255</v>
      </c>
      <c r="Q63" s="39">
        <v>506.862</v>
      </c>
      <c r="R63" s="39">
        <v>534.49</v>
      </c>
      <c r="S63" s="39">
        <v>522.51</v>
      </c>
      <c r="T63" s="39">
        <v>540.42</v>
      </c>
      <c r="U63" s="39">
        <v>590.436</v>
      </c>
      <c r="V63" s="39">
        <v>582.8440000000001</v>
      </c>
      <c r="W63" s="39">
        <v>569.455</v>
      </c>
      <c r="X63" s="39">
        <v>587.546</v>
      </c>
      <c r="Y63" s="39">
        <v>552.442</v>
      </c>
      <c r="Z63" s="39">
        <v>538.795</v>
      </c>
      <c r="AA63" s="39">
        <v>507.78</v>
      </c>
      <c r="AB63" s="39">
        <v>486.766</v>
      </c>
      <c r="AC63" s="39">
        <v>464.153</v>
      </c>
      <c r="AD63" s="39">
        <v>437.448</v>
      </c>
      <c r="AE63" s="39">
        <v>407.894</v>
      </c>
      <c r="AF63" s="39">
        <v>386.564</v>
      </c>
      <c r="AG63" s="39">
        <v>372.748</v>
      </c>
      <c r="AH63" s="39">
        <v>358.05</v>
      </c>
      <c r="AI63" s="39">
        <v>332.252</v>
      </c>
      <c r="AJ63" s="39">
        <v>316.923</v>
      </c>
      <c r="AK63" s="39">
        <v>298.262</v>
      </c>
      <c r="AL63" s="39">
        <v>293.623</v>
      </c>
      <c r="AM63" s="39">
        <v>282.53</v>
      </c>
      <c r="AN63" s="39">
        <v>290.799</v>
      </c>
      <c r="AO63" s="39">
        <v>302.537</v>
      </c>
      <c r="AP63" s="39">
        <v>315.852</v>
      </c>
      <c r="AQ63" s="39">
        <v>313.359</v>
      </c>
      <c r="AR63" s="39">
        <v>337.841</v>
      </c>
      <c r="AS63" s="39">
        <v>344.566</v>
      </c>
      <c r="AT63" s="39">
        <v>372.137</v>
      </c>
      <c r="AU63" s="39">
        <v>373.701</v>
      </c>
      <c r="AV63" s="39">
        <v>362.175</v>
      </c>
      <c r="AW63" s="39">
        <v>364.812</v>
      </c>
      <c r="AX63" s="39">
        <v>377.126</v>
      </c>
      <c r="AY63" s="39">
        <v>363.396</v>
      </c>
      <c r="AZ63" s="39">
        <v>364.545</v>
      </c>
      <c r="BA63" s="39">
        <v>333.26</v>
      </c>
      <c r="BB63" s="39">
        <v>317.123</v>
      </c>
      <c r="BC63" s="39">
        <v>288.949</v>
      </c>
      <c r="BD63" s="39">
        <v>264.659</v>
      </c>
      <c r="BE63" s="39">
        <v>240.752</v>
      </c>
      <c r="BF63" s="39">
        <v>215.781</v>
      </c>
      <c r="BG63" s="39">
        <v>197.671</v>
      </c>
      <c r="BH63" s="39">
        <v>184.98</v>
      </c>
      <c r="BI63" s="39">
        <v>174.324</v>
      </c>
      <c r="BJ63" s="39">
        <v>164.967</v>
      </c>
      <c r="BK63" s="39">
        <v>156.694</v>
      </c>
      <c r="BL63" s="39">
        <v>149.447</v>
      </c>
      <c r="BM63" s="39">
        <v>143.205</v>
      </c>
      <c r="BN63" s="39">
        <v>137.935</v>
      </c>
      <c r="BO63" s="39">
        <v>133.596</v>
      </c>
      <c r="BP63" s="39">
        <v>130.114</v>
      </c>
      <c r="BQ63" s="39">
        <v>127.395</v>
      </c>
      <c r="BR63" s="39">
        <v>125.334</v>
      </c>
      <c r="BS63" s="39">
        <v>123.781</v>
      </c>
      <c r="BT63" s="39">
        <v>122.577</v>
      </c>
      <c r="BU63" s="39">
        <v>121.554</v>
      </c>
      <c r="BV63" s="39">
        <v>120.545</v>
      </c>
      <c r="BW63" s="39">
        <v>119.392</v>
      </c>
      <c r="BX63" s="39">
        <v>117.96</v>
      </c>
      <c r="BY63" s="39">
        <v>116.122</v>
      </c>
      <c r="BZ63" s="39">
        <v>113.773</v>
      </c>
      <c r="CA63" s="39">
        <v>110.841</v>
      </c>
      <c r="CB63" s="39">
        <v>107.293</v>
      </c>
      <c r="CC63" s="39">
        <v>103.129</v>
      </c>
      <c r="CD63" s="39">
        <v>98.387</v>
      </c>
      <c r="CE63" s="39">
        <v>93.137</v>
      </c>
    </row>
    <row r="64" ht="12.9" customHeight="1">
      <c r="A64" s="40">
        <v>56</v>
      </c>
      <c r="B64" s="39">
        <v>539.125</v>
      </c>
      <c r="C64" s="39">
        <v>502.93</v>
      </c>
      <c r="D64" s="39">
        <v>478.84</v>
      </c>
      <c r="E64" s="39">
        <v>482.697</v>
      </c>
      <c r="F64" s="39">
        <v>467.14</v>
      </c>
      <c r="G64" s="39">
        <v>471.076</v>
      </c>
      <c r="H64" s="39">
        <v>461.435</v>
      </c>
      <c r="I64" s="39">
        <v>497.15</v>
      </c>
      <c r="J64" s="39">
        <v>499.65</v>
      </c>
      <c r="K64" s="39">
        <v>502.773</v>
      </c>
      <c r="L64" s="39">
        <v>485.368</v>
      </c>
      <c r="M64" s="39">
        <v>495.241</v>
      </c>
      <c r="N64" s="39">
        <v>505.792</v>
      </c>
      <c r="O64" s="39">
        <v>512.485</v>
      </c>
      <c r="P64" s="39">
        <v>485.312</v>
      </c>
      <c r="Q64" s="39">
        <v>499.368</v>
      </c>
      <c r="R64" s="39">
        <v>500.986</v>
      </c>
      <c r="S64" s="39">
        <v>528.309</v>
      </c>
      <c r="T64" s="39">
        <v>516.513</v>
      </c>
      <c r="U64" s="39">
        <v>534.216</v>
      </c>
      <c r="V64" s="39">
        <v>583.633</v>
      </c>
      <c r="W64" s="39">
        <v>576.135</v>
      </c>
      <c r="X64" s="39">
        <v>562.91</v>
      </c>
      <c r="Y64" s="39">
        <v>580.7670000000001</v>
      </c>
      <c r="Z64" s="39">
        <v>546.079</v>
      </c>
      <c r="AA64" s="39">
        <v>532.593</v>
      </c>
      <c r="AB64" s="39">
        <v>501.941</v>
      </c>
      <c r="AC64" s="39">
        <v>481.173</v>
      </c>
      <c r="AD64" s="39">
        <v>458.828</v>
      </c>
      <c r="AE64" s="39">
        <v>432.44</v>
      </c>
      <c r="AF64" s="39">
        <v>403.236</v>
      </c>
      <c r="AG64" s="39">
        <v>382.154</v>
      </c>
      <c r="AH64" s="39">
        <v>368.512</v>
      </c>
      <c r="AI64" s="39">
        <v>353.999</v>
      </c>
      <c r="AJ64" s="39">
        <v>328.515</v>
      </c>
      <c r="AK64" s="39">
        <v>313.379</v>
      </c>
      <c r="AL64" s="39">
        <v>294.931</v>
      </c>
      <c r="AM64" s="39">
        <v>290.359</v>
      </c>
      <c r="AN64" s="39">
        <v>279.405</v>
      </c>
      <c r="AO64" s="39">
        <v>287.589</v>
      </c>
      <c r="AP64" s="39">
        <v>299.215</v>
      </c>
      <c r="AQ64" s="39">
        <v>312.394</v>
      </c>
      <c r="AR64" s="39">
        <v>309.942</v>
      </c>
      <c r="AS64" s="39">
        <v>334.175</v>
      </c>
      <c r="AT64" s="39">
        <v>340.84</v>
      </c>
      <c r="AU64" s="39">
        <v>368.117</v>
      </c>
      <c r="AV64" s="39">
        <v>369.683</v>
      </c>
      <c r="AW64" s="39">
        <v>358.317</v>
      </c>
      <c r="AX64" s="39">
        <v>360.947</v>
      </c>
      <c r="AY64" s="39">
        <v>373.151</v>
      </c>
      <c r="AZ64" s="39">
        <v>359.6</v>
      </c>
      <c r="BA64" s="39">
        <v>360.761</v>
      </c>
      <c r="BB64" s="39">
        <v>329.83</v>
      </c>
      <c r="BC64" s="39">
        <v>313.889</v>
      </c>
      <c r="BD64" s="39">
        <v>286.04</v>
      </c>
      <c r="BE64" s="39">
        <v>262.021</v>
      </c>
      <c r="BF64" s="39">
        <v>238.377</v>
      </c>
      <c r="BG64" s="39">
        <v>213.685</v>
      </c>
      <c r="BH64" s="39">
        <v>195.774</v>
      </c>
      <c r="BI64" s="39">
        <v>183.224</v>
      </c>
      <c r="BJ64" s="39">
        <v>172.689</v>
      </c>
      <c r="BK64" s="39">
        <v>163.436</v>
      </c>
      <c r="BL64" s="39">
        <v>155.256</v>
      </c>
      <c r="BM64" s="39">
        <v>148.091</v>
      </c>
      <c r="BN64" s="39">
        <v>141.92</v>
      </c>
      <c r="BO64" s="39">
        <v>136.712</v>
      </c>
      <c r="BP64" s="39">
        <v>132.424</v>
      </c>
      <c r="BQ64" s="39">
        <v>128.984</v>
      </c>
      <c r="BR64" s="39">
        <v>126.3</v>
      </c>
      <c r="BS64" s="39">
        <v>124.267</v>
      </c>
      <c r="BT64" s="39">
        <v>122.738</v>
      </c>
      <c r="BU64" s="39">
        <v>121.554</v>
      </c>
      <c r="BV64" s="39">
        <v>120.551</v>
      </c>
      <c r="BW64" s="39">
        <v>119.56</v>
      </c>
      <c r="BX64" s="39">
        <v>118.426</v>
      </c>
      <c r="BY64" s="39">
        <v>117.016</v>
      </c>
      <c r="BZ64" s="39">
        <v>115.203</v>
      </c>
      <c r="CA64" s="39">
        <v>112.883</v>
      </c>
      <c r="CB64" s="39">
        <v>109.985</v>
      </c>
      <c r="CC64" s="39">
        <v>106.476</v>
      </c>
      <c r="CD64" s="39">
        <v>102.355</v>
      </c>
      <c r="CE64" s="39">
        <v>97.65900000000001</v>
      </c>
    </row>
    <row r="65" ht="12.9" customHeight="1">
      <c r="A65" s="40">
        <v>57</v>
      </c>
      <c r="B65" s="39">
        <v>547.1609999999999</v>
      </c>
      <c r="C65" s="39">
        <v>532.691</v>
      </c>
      <c r="D65" s="39">
        <v>496.852</v>
      </c>
      <c r="E65" s="39">
        <v>472.976</v>
      </c>
      <c r="F65" s="39">
        <v>476.731</v>
      </c>
      <c r="G65" s="39">
        <v>461.345</v>
      </c>
      <c r="H65" s="39">
        <v>465.199</v>
      </c>
      <c r="I65" s="39">
        <v>455.674</v>
      </c>
      <c r="J65" s="39">
        <v>490.9</v>
      </c>
      <c r="K65" s="39">
        <v>493.359</v>
      </c>
      <c r="L65" s="39">
        <v>496.447</v>
      </c>
      <c r="M65" s="39">
        <v>479.247</v>
      </c>
      <c r="N65" s="39">
        <v>489.034</v>
      </c>
      <c r="O65" s="39">
        <v>499.481</v>
      </c>
      <c r="P65" s="39">
        <v>506.112</v>
      </c>
      <c r="Q65" s="39">
        <v>479.336</v>
      </c>
      <c r="R65" s="39">
        <v>493.248</v>
      </c>
      <c r="S65" s="39">
        <v>494.863</v>
      </c>
      <c r="T65" s="39">
        <v>521.873</v>
      </c>
      <c r="U65" s="39">
        <v>510.273</v>
      </c>
      <c r="V65" s="39">
        <v>527.706</v>
      </c>
      <c r="W65" s="39">
        <v>576.496</v>
      </c>
      <c r="X65" s="39">
        <v>569.104</v>
      </c>
      <c r="Y65" s="39">
        <v>556.045</v>
      </c>
      <c r="Z65" s="39">
        <v>573.6660000000001</v>
      </c>
      <c r="AA65" s="39">
        <v>539.417</v>
      </c>
      <c r="AB65" s="39">
        <v>526.104</v>
      </c>
      <c r="AC65" s="39">
        <v>495.835</v>
      </c>
      <c r="AD65" s="39">
        <v>475.329</v>
      </c>
      <c r="AE65" s="39">
        <v>453.268</v>
      </c>
      <c r="AF65" s="39">
        <v>427.214</v>
      </c>
      <c r="AG65" s="39">
        <v>398.379</v>
      </c>
      <c r="AH65" s="39">
        <v>377.569</v>
      </c>
      <c r="AI65" s="39">
        <v>364.108</v>
      </c>
      <c r="AJ65" s="39">
        <v>349.794</v>
      </c>
      <c r="AK65" s="39">
        <v>324.64</v>
      </c>
      <c r="AL65" s="39">
        <v>309.704</v>
      </c>
      <c r="AM65" s="39">
        <v>291.486</v>
      </c>
      <c r="AN65" s="39">
        <v>286.98</v>
      </c>
      <c r="AO65" s="39">
        <v>276.174</v>
      </c>
      <c r="AP65" s="39">
        <v>284.269</v>
      </c>
      <c r="AQ65" s="39">
        <v>295.78</v>
      </c>
      <c r="AR65" s="39">
        <v>308.814</v>
      </c>
      <c r="AS65" s="39">
        <v>306.407</v>
      </c>
      <c r="AT65" s="39">
        <v>330.38</v>
      </c>
      <c r="AU65" s="39">
        <v>336.983</v>
      </c>
      <c r="AV65" s="39">
        <v>363.953</v>
      </c>
      <c r="AW65" s="39">
        <v>365.521</v>
      </c>
      <c r="AX65" s="39">
        <v>354.322</v>
      </c>
      <c r="AY65" s="39">
        <v>356.945</v>
      </c>
      <c r="AZ65" s="39">
        <v>369.034</v>
      </c>
      <c r="BA65" s="39">
        <v>355.67</v>
      </c>
      <c r="BB65" s="39">
        <v>356.847</v>
      </c>
      <c r="BC65" s="39">
        <v>326.286</v>
      </c>
      <c r="BD65" s="39">
        <v>310.55</v>
      </c>
      <c r="BE65" s="39">
        <v>283.044</v>
      </c>
      <c r="BF65" s="39">
        <v>259.311</v>
      </c>
      <c r="BG65" s="39">
        <v>235.942</v>
      </c>
      <c r="BH65" s="39">
        <v>211.544</v>
      </c>
      <c r="BI65" s="39">
        <v>193.844</v>
      </c>
      <c r="BJ65" s="39">
        <v>181.443</v>
      </c>
      <c r="BK65" s="39">
        <v>171.034</v>
      </c>
      <c r="BL65" s="39">
        <v>161.892</v>
      </c>
      <c r="BM65" s="39">
        <v>153.81</v>
      </c>
      <c r="BN65" s="39">
        <v>146.732</v>
      </c>
      <c r="BO65" s="39">
        <v>140.637</v>
      </c>
      <c r="BP65" s="39">
        <v>135.493</v>
      </c>
      <c r="BQ65" s="39">
        <v>131.259</v>
      </c>
      <c r="BR65" s="39">
        <v>127.864</v>
      </c>
      <c r="BS65" s="39">
        <v>125.218</v>
      </c>
      <c r="BT65" s="39">
        <v>123.215</v>
      </c>
      <c r="BU65" s="39">
        <v>121.712</v>
      </c>
      <c r="BV65" s="39">
        <v>120.55</v>
      </c>
      <c r="BW65" s="39">
        <v>119.566</v>
      </c>
      <c r="BX65" s="39">
        <v>118.595</v>
      </c>
      <c r="BY65" s="39">
        <v>117.482</v>
      </c>
      <c r="BZ65" s="39">
        <v>116.096</v>
      </c>
      <c r="CA65" s="39">
        <v>114.311</v>
      </c>
      <c r="CB65" s="39">
        <v>112.021</v>
      </c>
      <c r="CC65" s="39">
        <v>109.16</v>
      </c>
      <c r="CD65" s="39">
        <v>105.692</v>
      </c>
      <c r="CE65" s="39">
        <v>101.616</v>
      </c>
    </row>
    <row r="66" ht="12.9" customHeight="1">
      <c r="A66" s="40">
        <v>58</v>
      </c>
      <c r="B66" s="39">
        <v>561.489</v>
      </c>
      <c r="C66" s="39">
        <v>540.14</v>
      </c>
      <c r="D66" s="39">
        <v>525.775</v>
      </c>
      <c r="E66" s="39">
        <v>490.322</v>
      </c>
      <c r="F66" s="39">
        <v>466.714</v>
      </c>
      <c r="G66" s="39">
        <v>470.382</v>
      </c>
      <c r="H66" s="39">
        <v>455.174</v>
      </c>
      <c r="I66" s="39">
        <v>458.956</v>
      </c>
      <c r="J66" s="39">
        <v>449.542</v>
      </c>
      <c r="K66" s="39">
        <v>484.263</v>
      </c>
      <c r="L66" s="39">
        <v>486.675</v>
      </c>
      <c r="M66" s="39">
        <v>489.728</v>
      </c>
      <c r="N66" s="39">
        <v>472.78</v>
      </c>
      <c r="O66" s="39">
        <v>482.468</v>
      </c>
      <c r="P66" s="39">
        <v>492.805</v>
      </c>
      <c r="Q66" s="39">
        <v>499.36</v>
      </c>
      <c r="R66" s="39">
        <v>472.996</v>
      </c>
      <c r="S66" s="39">
        <v>486.732</v>
      </c>
      <c r="T66" s="39">
        <v>488.341</v>
      </c>
      <c r="U66" s="39">
        <v>515.01</v>
      </c>
      <c r="V66" s="39">
        <v>503.561</v>
      </c>
      <c r="W66" s="39">
        <v>520.711</v>
      </c>
      <c r="X66" s="39">
        <v>568.845</v>
      </c>
      <c r="Y66" s="39">
        <v>561.558</v>
      </c>
      <c r="Z66" s="39">
        <v>548.6799999999999</v>
      </c>
      <c r="AA66" s="39">
        <v>566.05</v>
      </c>
      <c r="AB66" s="39">
        <v>532.261</v>
      </c>
      <c r="AC66" s="39">
        <v>519.128</v>
      </c>
      <c r="AD66" s="39">
        <v>489.263</v>
      </c>
      <c r="AE66" s="39">
        <v>469.031</v>
      </c>
      <c r="AF66" s="39">
        <v>447.268</v>
      </c>
      <c r="AG66" s="39">
        <v>421.564</v>
      </c>
      <c r="AH66" s="39">
        <v>393.127</v>
      </c>
      <c r="AI66" s="39">
        <v>372.601</v>
      </c>
      <c r="AJ66" s="39">
        <v>359.333</v>
      </c>
      <c r="AK66" s="39">
        <v>345.224</v>
      </c>
      <c r="AL66" s="39">
        <v>320.412</v>
      </c>
      <c r="AM66" s="39">
        <v>305.689</v>
      </c>
      <c r="AN66" s="39">
        <v>287.71</v>
      </c>
      <c r="AO66" s="39">
        <v>283.275</v>
      </c>
      <c r="AP66" s="39">
        <v>272.622</v>
      </c>
      <c r="AQ66" s="39">
        <v>280.623</v>
      </c>
      <c r="AR66" s="39">
        <v>292.012</v>
      </c>
      <c r="AS66" s="39">
        <v>304.894</v>
      </c>
      <c r="AT66" s="39">
        <v>302.531</v>
      </c>
      <c r="AU66" s="39">
        <v>326.23</v>
      </c>
      <c r="AV66" s="39">
        <v>332.767</v>
      </c>
      <c r="AW66" s="39">
        <v>359.413</v>
      </c>
      <c r="AX66" s="39">
        <v>360.981</v>
      </c>
      <c r="AY66" s="39">
        <v>349.956</v>
      </c>
      <c r="AZ66" s="39">
        <v>352.571</v>
      </c>
      <c r="BA66" s="39">
        <v>364.538</v>
      </c>
      <c r="BB66" s="39">
        <v>351.37</v>
      </c>
      <c r="BC66" s="39">
        <v>352.561</v>
      </c>
      <c r="BD66" s="39">
        <v>322.388</v>
      </c>
      <c r="BE66" s="39">
        <v>306.868</v>
      </c>
      <c r="BF66" s="39">
        <v>279.72</v>
      </c>
      <c r="BG66" s="39">
        <v>256.284</v>
      </c>
      <c r="BH66" s="39">
        <v>233.205</v>
      </c>
      <c r="BI66" s="39">
        <v>209.115</v>
      </c>
      <c r="BJ66" s="39">
        <v>191.633</v>
      </c>
      <c r="BK66" s="39">
        <v>179.388</v>
      </c>
      <c r="BL66" s="39">
        <v>169.11</v>
      </c>
      <c r="BM66" s="39">
        <v>160.084</v>
      </c>
      <c r="BN66" s="39">
        <v>152.105</v>
      </c>
      <c r="BO66" s="39">
        <v>145.117</v>
      </c>
      <c r="BP66" s="39">
        <v>139.099</v>
      </c>
      <c r="BQ66" s="39">
        <v>134.022</v>
      </c>
      <c r="BR66" s="39">
        <v>129.844</v>
      </c>
      <c r="BS66" s="39">
        <v>126.496</v>
      </c>
      <c r="BT66" s="39">
        <v>123.888</v>
      </c>
      <c r="BU66" s="39">
        <v>121.916</v>
      </c>
      <c r="BV66" s="39">
        <v>120.438</v>
      </c>
      <c r="BW66" s="39">
        <v>119.298</v>
      </c>
      <c r="BX66" s="39">
        <v>118.334</v>
      </c>
      <c r="BY66" s="39">
        <v>117.382</v>
      </c>
      <c r="BZ66" s="39">
        <v>116.291</v>
      </c>
      <c r="CA66" s="39">
        <v>114.928</v>
      </c>
      <c r="CB66" s="39">
        <v>113.169</v>
      </c>
      <c r="CC66" s="39">
        <v>110.911</v>
      </c>
      <c r="CD66" s="39">
        <v>108.087</v>
      </c>
      <c r="CE66" s="39">
        <v>104.661</v>
      </c>
    </row>
    <row r="67" ht="12.9" customHeight="1">
      <c r="A67" s="40">
        <v>59</v>
      </c>
      <c r="B67" s="39">
        <v>574.6900000000001</v>
      </c>
      <c r="C67" s="39">
        <v>553.765</v>
      </c>
      <c r="D67" s="39">
        <v>532.636</v>
      </c>
      <c r="E67" s="39">
        <v>518.371</v>
      </c>
      <c r="F67" s="39">
        <v>483.369</v>
      </c>
      <c r="G67" s="39">
        <v>460.065</v>
      </c>
      <c r="H67" s="39">
        <v>463.642</v>
      </c>
      <c r="I67" s="39">
        <v>448.64</v>
      </c>
      <c r="J67" s="39">
        <v>452.335</v>
      </c>
      <c r="K67" s="39">
        <v>443.049</v>
      </c>
      <c r="L67" s="39">
        <v>477.235</v>
      </c>
      <c r="M67" s="39">
        <v>479.601</v>
      </c>
      <c r="N67" s="39">
        <v>482.645</v>
      </c>
      <c r="O67" s="39">
        <v>465.954</v>
      </c>
      <c r="P67" s="39">
        <v>475.532</v>
      </c>
      <c r="Q67" s="39">
        <v>485.741</v>
      </c>
      <c r="R67" s="39">
        <v>492.209</v>
      </c>
      <c r="S67" s="39">
        <v>466.252</v>
      </c>
      <c r="T67" s="39">
        <v>479.797</v>
      </c>
      <c r="U67" s="39">
        <v>481.387</v>
      </c>
      <c r="V67" s="39">
        <v>507.653</v>
      </c>
      <c r="W67" s="39">
        <v>496.364</v>
      </c>
      <c r="X67" s="39">
        <v>513.221</v>
      </c>
      <c r="Y67" s="39">
        <v>560.66</v>
      </c>
      <c r="Z67" s="39">
        <v>553.49</v>
      </c>
      <c r="AA67" s="39">
        <v>540.802</v>
      </c>
      <c r="AB67" s="39">
        <v>557.91</v>
      </c>
      <c r="AC67" s="39">
        <v>524.607</v>
      </c>
      <c r="AD67" s="39">
        <v>511.665</v>
      </c>
      <c r="AE67" s="39">
        <v>482.226</v>
      </c>
      <c r="AF67" s="39">
        <v>462.281</v>
      </c>
      <c r="AG67" s="39">
        <v>440.833</v>
      </c>
      <c r="AH67" s="39">
        <v>415.509</v>
      </c>
      <c r="AI67" s="39">
        <v>387.489</v>
      </c>
      <c r="AJ67" s="39">
        <v>367.261</v>
      </c>
      <c r="AK67" s="39">
        <v>354.193</v>
      </c>
      <c r="AL67" s="39">
        <v>340.299</v>
      </c>
      <c r="AM67" s="39">
        <v>315.85</v>
      </c>
      <c r="AN67" s="39">
        <v>301.349</v>
      </c>
      <c r="AO67" s="39">
        <v>283.62</v>
      </c>
      <c r="AP67" s="39">
        <v>279.258</v>
      </c>
      <c r="AQ67" s="39">
        <v>268.768</v>
      </c>
      <c r="AR67" s="39">
        <v>276.669</v>
      </c>
      <c r="AS67" s="39">
        <v>287.928</v>
      </c>
      <c r="AT67" s="39">
        <v>300.651</v>
      </c>
      <c r="AU67" s="39">
        <v>298.333</v>
      </c>
      <c r="AV67" s="39">
        <v>321.744</v>
      </c>
      <c r="AW67" s="39">
        <v>328.21</v>
      </c>
      <c r="AX67" s="39">
        <v>354.513</v>
      </c>
      <c r="AY67" s="39">
        <v>356.082</v>
      </c>
      <c r="AZ67" s="39">
        <v>345.24</v>
      </c>
      <c r="BA67" s="39">
        <v>347.845</v>
      </c>
      <c r="BB67" s="39">
        <v>359.682</v>
      </c>
      <c r="BC67" s="39">
        <v>346.719</v>
      </c>
      <c r="BD67" s="39">
        <v>347.923</v>
      </c>
      <c r="BE67" s="39">
        <v>318.16</v>
      </c>
      <c r="BF67" s="39">
        <v>302.864</v>
      </c>
      <c r="BG67" s="39">
        <v>276.092</v>
      </c>
      <c r="BH67" s="39">
        <v>252.968</v>
      </c>
      <c r="BI67" s="39">
        <v>230.193</v>
      </c>
      <c r="BJ67" s="39">
        <v>206.426</v>
      </c>
      <c r="BK67" s="39">
        <v>189.174</v>
      </c>
      <c r="BL67" s="39">
        <v>177.093</v>
      </c>
      <c r="BM67" s="39">
        <v>166.952</v>
      </c>
      <c r="BN67" s="39">
        <v>158.047</v>
      </c>
      <c r="BO67" s="39">
        <v>150.175</v>
      </c>
      <c r="BP67" s="39">
        <v>143.281</v>
      </c>
      <c r="BQ67" s="39">
        <v>137.344</v>
      </c>
      <c r="BR67" s="39">
        <v>132.336</v>
      </c>
      <c r="BS67" s="39">
        <v>128.217</v>
      </c>
      <c r="BT67" s="39">
        <v>124.917</v>
      </c>
      <c r="BU67" s="39">
        <v>122.348</v>
      </c>
      <c r="BV67" s="39">
        <v>120.408</v>
      </c>
      <c r="BW67" s="39">
        <v>118.956</v>
      </c>
      <c r="BX67" s="39">
        <v>117.838</v>
      </c>
      <c r="BY67" s="39">
        <v>116.894</v>
      </c>
      <c r="BZ67" s="39">
        <v>115.963</v>
      </c>
      <c r="CA67" s="39">
        <v>114.893</v>
      </c>
      <c r="CB67" s="39">
        <v>113.553</v>
      </c>
      <c r="CC67" s="39">
        <v>111.823</v>
      </c>
      <c r="CD67" s="39">
        <v>109.599</v>
      </c>
      <c r="CE67" s="39">
        <v>106.812</v>
      </c>
    </row>
    <row r="68" ht="12.9" customHeight="1">
      <c r="A68" s="40">
        <v>60</v>
      </c>
      <c r="B68" s="39">
        <v>542.961</v>
      </c>
      <c r="C68" s="39">
        <v>566.224</v>
      </c>
      <c r="D68" s="39">
        <v>545.506</v>
      </c>
      <c r="E68" s="39">
        <v>524.6130000000001</v>
      </c>
      <c r="F68" s="39">
        <v>510.515</v>
      </c>
      <c r="G68" s="39">
        <v>476.009</v>
      </c>
      <c r="H68" s="39">
        <v>453.025</v>
      </c>
      <c r="I68" s="39">
        <v>456.522</v>
      </c>
      <c r="J68" s="39">
        <v>441.725</v>
      </c>
      <c r="K68" s="39">
        <v>445.341</v>
      </c>
      <c r="L68" s="39">
        <v>436.187</v>
      </c>
      <c r="M68" s="39">
        <v>469.811</v>
      </c>
      <c r="N68" s="39">
        <v>472.154</v>
      </c>
      <c r="O68" s="39">
        <v>475.188</v>
      </c>
      <c r="P68" s="39">
        <v>458.771</v>
      </c>
      <c r="Q68" s="39">
        <v>468.234</v>
      </c>
      <c r="R68" s="39">
        <v>478.309</v>
      </c>
      <c r="S68" s="39">
        <v>484.671</v>
      </c>
      <c r="T68" s="39">
        <v>459.147</v>
      </c>
      <c r="U68" s="39">
        <v>472.49</v>
      </c>
      <c r="V68" s="39">
        <v>474.027</v>
      </c>
      <c r="W68" s="39">
        <v>499.869</v>
      </c>
      <c r="X68" s="39">
        <v>488.753</v>
      </c>
      <c r="Y68" s="39">
        <v>505.3</v>
      </c>
      <c r="Z68" s="39">
        <v>552.013</v>
      </c>
      <c r="AA68" s="39">
        <v>544.965</v>
      </c>
      <c r="AB68" s="39">
        <v>532.479</v>
      </c>
      <c r="AC68" s="39">
        <v>549.313</v>
      </c>
      <c r="AD68" s="39">
        <v>516.522</v>
      </c>
      <c r="AE68" s="39">
        <v>503.783</v>
      </c>
      <c r="AF68" s="39">
        <v>474.793</v>
      </c>
      <c r="AG68" s="39">
        <v>455.154</v>
      </c>
      <c r="AH68" s="39">
        <v>434.047</v>
      </c>
      <c r="AI68" s="39">
        <v>409.12</v>
      </c>
      <c r="AJ68" s="39">
        <v>381.539</v>
      </c>
      <c r="AK68" s="39">
        <v>361.627</v>
      </c>
      <c r="AL68" s="39">
        <v>348.768</v>
      </c>
      <c r="AM68" s="39">
        <v>335.102</v>
      </c>
      <c r="AN68" s="39">
        <v>311.034</v>
      </c>
      <c r="AO68" s="39">
        <v>296.765</v>
      </c>
      <c r="AP68" s="39">
        <v>279.301</v>
      </c>
      <c r="AQ68" s="39">
        <v>275.016</v>
      </c>
      <c r="AR68" s="39">
        <v>264.695</v>
      </c>
      <c r="AS68" s="39">
        <v>272.493</v>
      </c>
      <c r="AT68" s="39">
        <v>283.614</v>
      </c>
      <c r="AU68" s="39">
        <v>296.169</v>
      </c>
      <c r="AV68" s="39">
        <v>293.899</v>
      </c>
      <c r="AW68" s="39">
        <v>317.005</v>
      </c>
      <c r="AX68" s="39">
        <v>323.397</v>
      </c>
      <c r="AY68" s="39">
        <v>349.341</v>
      </c>
      <c r="AZ68" s="39">
        <v>350.91</v>
      </c>
      <c r="BA68" s="39">
        <v>340.259</v>
      </c>
      <c r="BB68" s="39">
        <v>342.853</v>
      </c>
      <c r="BC68" s="39">
        <v>354.553</v>
      </c>
      <c r="BD68" s="39">
        <v>341.806</v>
      </c>
      <c r="BE68" s="39">
        <v>343.024</v>
      </c>
      <c r="BF68" s="39">
        <v>313.69</v>
      </c>
      <c r="BG68" s="39">
        <v>298.629</v>
      </c>
      <c r="BH68" s="39">
        <v>272.253</v>
      </c>
      <c r="BI68" s="39">
        <v>249.458</v>
      </c>
      <c r="BJ68" s="39">
        <v>227.002</v>
      </c>
      <c r="BK68" s="39">
        <v>203.574</v>
      </c>
      <c r="BL68" s="39">
        <v>186.565</v>
      </c>
      <c r="BM68" s="39">
        <v>174.655</v>
      </c>
      <c r="BN68" s="39">
        <v>164.66</v>
      </c>
      <c r="BO68" s="39">
        <v>155.881</v>
      </c>
      <c r="BP68" s="39">
        <v>148.122</v>
      </c>
      <c r="BQ68" s="39">
        <v>141.326</v>
      </c>
      <c r="BR68" s="39">
        <v>135.475</v>
      </c>
      <c r="BS68" s="39">
        <v>130.541</v>
      </c>
      <c r="BT68" s="39">
        <v>126.483</v>
      </c>
      <c r="BU68" s="39">
        <v>123.233</v>
      </c>
      <c r="BV68" s="39">
        <v>120.706</v>
      </c>
      <c r="BW68" s="39">
        <v>118.8</v>
      </c>
      <c r="BX68" s="39">
        <v>117.375</v>
      </c>
      <c r="BY68" s="39">
        <v>116.28</v>
      </c>
      <c r="BZ68" s="39">
        <v>115.357</v>
      </c>
      <c r="CA68" s="39">
        <v>114.447</v>
      </c>
      <c r="CB68" s="39">
        <v>113.398</v>
      </c>
      <c r="CC68" s="39">
        <v>112.084</v>
      </c>
      <c r="CD68" s="39">
        <v>110.383</v>
      </c>
      <c r="CE68" s="39">
        <v>108.193</v>
      </c>
    </row>
    <row r="69" ht="12.9" customHeight="1">
      <c r="A69" s="40">
        <v>61</v>
      </c>
      <c r="B69" s="39">
        <v>532.1079999999999</v>
      </c>
      <c r="C69" s="39">
        <v>534.34</v>
      </c>
      <c r="D69" s="39">
        <v>557.119</v>
      </c>
      <c r="E69" s="39">
        <v>536.655</v>
      </c>
      <c r="F69" s="39">
        <v>516.08</v>
      </c>
      <c r="G69" s="39">
        <v>502.177</v>
      </c>
      <c r="H69" s="39">
        <v>468.195</v>
      </c>
      <c r="I69" s="39">
        <v>445.565</v>
      </c>
      <c r="J69" s="39">
        <v>448.967</v>
      </c>
      <c r="K69" s="39">
        <v>434.398</v>
      </c>
      <c r="L69" s="39">
        <v>437.927</v>
      </c>
      <c r="M69" s="39">
        <v>428.913</v>
      </c>
      <c r="N69" s="39">
        <v>461.968</v>
      </c>
      <c r="O69" s="39">
        <v>464.283</v>
      </c>
      <c r="P69" s="39">
        <v>467.305</v>
      </c>
      <c r="Q69" s="39">
        <v>451.171</v>
      </c>
      <c r="R69" s="39">
        <v>460.505</v>
      </c>
      <c r="S69" s="39">
        <v>470.422</v>
      </c>
      <c r="T69" s="39">
        <v>476.672</v>
      </c>
      <c r="U69" s="39">
        <v>451.597</v>
      </c>
      <c r="V69" s="39">
        <v>464.695</v>
      </c>
      <c r="W69" s="39">
        <v>466.179</v>
      </c>
      <c r="X69" s="39">
        <v>491.579</v>
      </c>
      <c r="Y69" s="39">
        <v>480.642</v>
      </c>
      <c r="Z69" s="39">
        <v>496.87</v>
      </c>
      <c r="AA69" s="39">
        <v>542.8200000000001</v>
      </c>
      <c r="AB69" s="39">
        <v>535.904</v>
      </c>
      <c r="AC69" s="39">
        <v>523.631</v>
      </c>
      <c r="AD69" s="39">
        <v>540.179</v>
      </c>
      <c r="AE69" s="39">
        <v>507.929</v>
      </c>
      <c r="AF69" s="39">
        <v>495.406</v>
      </c>
      <c r="AG69" s="39">
        <v>466.889</v>
      </c>
      <c r="AH69" s="39">
        <v>447.583</v>
      </c>
      <c r="AI69" s="39">
        <v>426.834</v>
      </c>
      <c r="AJ69" s="39">
        <v>402.328</v>
      </c>
      <c r="AK69" s="39">
        <v>375.209</v>
      </c>
      <c r="AL69" s="39">
        <v>355.625</v>
      </c>
      <c r="AM69" s="39">
        <v>342.988</v>
      </c>
      <c r="AN69" s="39">
        <v>329.561</v>
      </c>
      <c r="AO69" s="39">
        <v>305.893</v>
      </c>
      <c r="AP69" s="39">
        <v>291.871</v>
      </c>
      <c r="AQ69" s="39">
        <v>274.683</v>
      </c>
      <c r="AR69" s="39">
        <v>270.481</v>
      </c>
      <c r="AS69" s="39">
        <v>260.337</v>
      </c>
      <c r="AT69" s="39">
        <v>268.026</v>
      </c>
      <c r="AU69" s="39">
        <v>279.001</v>
      </c>
      <c r="AV69" s="39">
        <v>291.38</v>
      </c>
      <c r="AW69" s="39">
        <v>289.161</v>
      </c>
      <c r="AX69" s="39">
        <v>311.945</v>
      </c>
      <c r="AY69" s="39">
        <v>318.259</v>
      </c>
      <c r="AZ69" s="39">
        <v>343.825</v>
      </c>
      <c r="BA69" s="39">
        <v>345.393</v>
      </c>
      <c r="BB69" s="39">
        <v>334.942</v>
      </c>
      <c r="BC69" s="39">
        <v>337.524</v>
      </c>
      <c r="BD69" s="39">
        <v>349.079</v>
      </c>
      <c r="BE69" s="39">
        <v>336.558</v>
      </c>
      <c r="BF69" s="39">
        <v>337.789</v>
      </c>
      <c r="BG69" s="39">
        <v>308.906</v>
      </c>
      <c r="BH69" s="39">
        <v>294.094</v>
      </c>
      <c r="BI69" s="39">
        <v>268.133</v>
      </c>
      <c r="BJ69" s="39">
        <v>245.684</v>
      </c>
      <c r="BK69" s="39">
        <v>223.564</v>
      </c>
      <c r="BL69" s="39">
        <v>200.494</v>
      </c>
      <c r="BM69" s="39">
        <v>183.739</v>
      </c>
      <c r="BN69" s="39">
        <v>172.01</v>
      </c>
      <c r="BO69" s="39">
        <v>162.167</v>
      </c>
      <c r="BP69" s="39">
        <v>153.522</v>
      </c>
      <c r="BQ69" s="39">
        <v>145.881</v>
      </c>
      <c r="BR69" s="39">
        <v>139.189</v>
      </c>
      <c r="BS69" s="39">
        <v>133.429</v>
      </c>
      <c r="BT69" s="39">
        <v>128.57</v>
      </c>
      <c r="BU69" s="39">
        <v>124.577</v>
      </c>
      <c r="BV69" s="39">
        <v>121.381</v>
      </c>
      <c r="BW69" s="39">
        <v>118.896</v>
      </c>
      <c r="BX69" s="39">
        <v>117.024</v>
      </c>
      <c r="BY69" s="39">
        <v>115.629</v>
      </c>
      <c r="BZ69" s="39">
        <v>114.557</v>
      </c>
      <c r="CA69" s="39">
        <v>113.656</v>
      </c>
      <c r="CB69" s="39">
        <v>112.768</v>
      </c>
      <c r="CC69" s="39">
        <v>111.742</v>
      </c>
      <c r="CD69" s="39">
        <v>110.455</v>
      </c>
      <c r="CE69" s="39">
        <v>108.785</v>
      </c>
    </row>
    <row r="70" ht="12.9" customHeight="1">
      <c r="A70" s="40">
        <v>62</v>
      </c>
      <c r="B70" s="39">
        <v>504.036</v>
      </c>
      <c r="C70" s="39">
        <v>523.01</v>
      </c>
      <c r="D70" s="39">
        <v>525.131</v>
      </c>
      <c r="E70" s="39">
        <v>547.421</v>
      </c>
      <c r="F70" s="39">
        <v>527.275</v>
      </c>
      <c r="G70" s="39">
        <v>507.054</v>
      </c>
      <c r="H70" s="39">
        <v>493.361</v>
      </c>
      <c r="I70" s="39">
        <v>459.948</v>
      </c>
      <c r="J70" s="39">
        <v>437.685</v>
      </c>
      <c r="K70" s="39">
        <v>441</v>
      </c>
      <c r="L70" s="39">
        <v>426.671</v>
      </c>
      <c r="M70" s="39">
        <v>430.114</v>
      </c>
      <c r="N70" s="39">
        <v>421.263</v>
      </c>
      <c r="O70" s="39">
        <v>453.711</v>
      </c>
      <c r="P70" s="39">
        <v>455.991</v>
      </c>
      <c r="Q70" s="39">
        <v>458.99</v>
      </c>
      <c r="R70" s="39">
        <v>443.146</v>
      </c>
      <c r="S70" s="39">
        <v>452.327</v>
      </c>
      <c r="T70" s="39">
        <v>462.073</v>
      </c>
      <c r="U70" s="39">
        <v>468.196</v>
      </c>
      <c r="V70" s="39">
        <v>443.572</v>
      </c>
      <c r="W70" s="39">
        <v>456.416</v>
      </c>
      <c r="X70" s="39">
        <v>457.85</v>
      </c>
      <c r="Y70" s="39">
        <v>482.787</v>
      </c>
      <c r="Z70" s="39">
        <v>472.048</v>
      </c>
      <c r="AA70" s="39">
        <v>487.943</v>
      </c>
      <c r="AB70" s="39">
        <v>533.0940000000001</v>
      </c>
      <c r="AC70" s="39">
        <v>526.319</v>
      </c>
      <c r="AD70" s="39">
        <v>514.275</v>
      </c>
      <c r="AE70" s="39">
        <v>530.529</v>
      </c>
      <c r="AF70" s="39">
        <v>498.852</v>
      </c>
      <c r="AG70" s="39">
        <v>486.559</v>
      </c>
      <c r="AH70" s="39">
        <v>458.552</v>
      </c>
      <c r="AI70" s="39">
        <v>439.596</v>
      </c>
      <c r="AJ70" s="39">
        <v>419.227</v>
      </c>
      <c r="AK70" s="39">
        <v>395.163</v>
      </c>
      <c r="AL70" s="39">
        <v>368.527</v>
      </c>
      <c r="AM70" s="39">
        <v>349.294</v>
      </c>
      <c r="AN70" s="39">
        <v>336.891</v>
      </c>
      <c r="AO70" s="39">
        <v>323.717</v>
      </c>
      <c r="AP70" s="39">
        <v>300.471</v>
      </c>
      <c r="AQ70" s="39">
        <v>286.706</v>
      </c>
      <c r="AR70" s="39">
        <v>269.814</v>
      </c>
      <c r="AS70" s="39">
        <v>265.697</v>
      </c>
      <c r="AT70" s="39">
        <v>255.742</v>
      </c>
      <c r="AU70" s="39">
        <v>263.315</v>
      </c>
      <c r="AV70" s="39">
        <v>274.14</v>
      </c>
      <c r="AW70" s="39">
        <v>286.332</v>
      </c>
      <c r="AX70" s="39">
        <v>284.166</v>
      </c>
      <c r="AY70" s="39">
        <v>306.612</v>
      </c>
      <c r="AZ70" s="39">
        <v>312.844</v>
      </c>
      <c r="BA70" s="39">
        <v>338.012</v>
      </c>
      <c r="BB70" s="39">
        <v>339.579</v>
      </c>
      <c r="BC70" s="39">
        <v>329.339</v>
      </c>
      <c r="BD70" s="39">
        <v>331.909</v>
      </c>
      <c r="BE70" s="39">
        <v>343.312</v>
      </c>
      <c r="BF70" s="39">
        <v>331.028</v>
      </c>
      <c r="BG70" s="39">
        <v>332.273</v>
      </c>
      <c r="BH70" s="39">
        <v>303.866</v>
      </c>
      <c r="BI70" s="39">
        <v>289.316</v>
      </c>
      <c r="BJ70" s="39">
        <v>263.793</v>
      </c>
      <c r="BK70" s="39">
        <v>241.709</v>
      </c>
      <c r="BL70" s="39">
        <v>219.944</v>
      </c>
      <c r="BM70" s="39">
        <v>197.25</v>
      </c>
      <c r="BN70" s="39">
        <v>180.765</v>
      </c>
      <c r="BO70" s="39">
        <v>169.227</v>
      </c>
      <c r="BP70" s="39">
        <v>159.545</v>
      </c>
      <c r="BQ70" s="39">
        <v>151.041</v>
      </c>
      <c r="BR70" s="39">
        <v>143.526</v>
      </c>
      <c r="BS70" s="39">
        <v>136.943</v>
      </c>
      <c r="BT70" s="39">
        <v>131.279</v>
      </c>
      <c r="BU70" s="39">
        <v>126.502</v>
      </c>
      <c r="BV70" s="39">
        <v>122.577</v>
      </c>
      <c r="BW70" s="39">
        <v>119.437</v>
      </c>
      <c r="BX70" s="39">
        <v>116.999</v>
      </c>
      <c r="BY70" s="39">
        <v>115.165</v>
      </c>
      <c r="BZ70" s="39">
        <v>113.798</v>
      </c>
      <c r="CA70" s="39">
        <v>112.754</v>
      </c>
      <c r="CB70" s="39">
        <v>111.875</v>
      </c>
      <c r="CC70" s="39">
        <v>111.01</v>
      </c>
      <c r="CD70" s="39">
        <v>110.01</v>
      </c>
      <c r="CE70" s="39">
        <v>108.75</v>
      </c>
    </row>
    <row r="71" ht="12.9" customHeight="1">
      <c r="A71" s="40">
        <v>63</v>
      </c>
      <c r="B71" s="39">
        <v>496.208</v>
      </c>
      <c r="C71" s="39">
        <v>494.798</v>
      </c>
      <c r="D71" s="39">
        <v>513.3339999999999</v>
      </c>
      <c r="E71" s="39">
        <v>515.35</v>
      </c>
      <c r="F71" s="39">
        <v>537.16</v>
      </c>
      <c r="G71" s="39">
        <v>517.364</v>
      </c>
      <c r="H71" s="39">
        <v>497.521</v>
      </c>
      <c r="I71" s="39">
        <v>484.06</v>
      </c>
      <c r="J71" s="39">
        <v>451.245</v>
      </c>
      <c r="K71" s="39">
        <v>429.379</v>
      </c>
      <c r="L71" s="39">
        <v>432.602</v>
      </c>
      <c r="M71" s="39">
        <v>418.53</v>
      </c>
      <c r="N71" s="39">
        <v>421.896</v>
      </c>
      <c r="O71" s="39">
        <v>413.222</v>
      </c>
      <c r="P71" s="39">
        <v>445.035</v>
      </c>
      <c r="Q71" s="39">
        <v>447.281</v>
      </c>
      <c r="R71" s="39">
        <v>450.257</v>
      </c>
      <c r="S71" s="39">
        <v>434.716</v>
      </c>
      <c r="T71" s="39">
        <v>443.743</v>
      </c>
      <c r="U71" s="39">
        <v>453.311</v>
      </c>
      <c r="V71" s="39">
        <v>459.291</v>
      </c>
      <c r="W71" s="39">
        <v>435.145</v>
      </c>
      <c r="X71" s="39">
        <v>447.728</v>
      </c>
      <c r="Y71" s="39">
        <v>449.112</v>
      </c>
      <c r="Z71" s="39">
        <v>473.567</v>
      </c>
      <c r="AA71" s="39">
        <v>463.039</v>
      </c>
      <c r="AB71" s="39">
        <v>478.589</v>
      </c>
      <c r="AC71" s="39">
        <v>522.902</v>
      </c>
      <c r="AD71" s="39">
        <v>516.279</v>
      </c>
      <c r="AE71" s="39">
        <v>504.481</v>
      </c>
      <c r="AF71" s="39">
        <v>520.425</v>
      </c>
      <c r="AG71" s="39">
        <v>489.357</v>
      </c>
      <c r="AH71" s="39">
        <v>477.316</v>
      </c>
      <c r="AI71" s="39">
        <v>449.846</v>
      </c>
      <c r="AJ71" s="39">
        <v>431.26</v>
      </c>
      <c r="AK71" s="39">
        <v>411.291</v>
      </c>
      <c r="AL71" s="39">
        <v>387.692</v>
      </c>
      <c r="AM71" s="39">
        <v>361.571</v>
      </c>
      <c r="AN71" s="39">
        <v>342.708</v>
      </c>
      <c r="AO71" s="39">
        <v>330.553</v>
      </c>
      <c r="AP71" s="39">
        <v>317.644</v>
      </c>
      <c r="AQ71" s="39">
        <v>294.843</v>
      </c>
      <c r="AR71" s="39">
        <v>281.353</v>
      </c>
      <c r="AS71" s="39">
        <v>264.77</v>
      </c>
      <c r="AT71" s="39">
        <v>260.745</v>
      </c>
      <c r="AU71" s="39">
        <v>250.989</v>
      </c>
      <c r="AV71" s="39">
        <v>258.443</v>
      </c>
      <c r="AW71" s="39">
        <v>269.107</v>
      </c>
      <c r="AX71" s="39">
        <v>281.104</v>
      </c>
      <c r="AY71" s="39">
        <v>278.996</v>
      </c>
      <c r="AZ71" s="39">
        <v>301.086</v>
      </c>
      <c r="BA71" s="39">
        <v>307.231</v>
      </c>
      <c r="BB71" s="39">
        <v>331.981</v>
      </c>
      <c r="BC71" s="39">
        <v>333.549</v>
      </c>
      <c r="BD71" s="39">
        <v>323.531</v>
      </c>
      <c r="BE71" s="39">
        <v>326.088</v>
      </c>
      <c r="BF71" s="39">
        <v>337.33</v>
      </c>
      <c r="BG71" s="39">
        <v>325.297</v>
      </c>
      <c r="BH71" s="39">
        <v>326.558</v>
      </c>
      <c r="BI71" s="39">
        <v>298.653</v>
      </c>
      <c r="BJ71" s="39">
        <v>284.379</v>
      </c>
      <c r="BK71" s="39">
        <v>259.317</v>
      </c>
      <c r="BL71" s="39">
        <v>237.619</v>
      </c>
      <c r="BM71" s="39">
        <v>216.229</v>
      </c>
      <c r="BN71" s="39">
        <v>193.933</v>
      </c>
      <c r="BO71" s="39">
        <v>177.732</v>
      </c>
      <c r="BP71" s="39">
        <v>166.397</v>
      </c>
      <c r="BQ71" s="39">
        <v>156.885</v>
      </c>
      <c r="BR71" s="39">
        <v>148.532</v>
      </c>
      <c r="BS71" s="39">
        <v>141.149</v>
      </c>
      <c r="BT71" s="39">
        <v>134.684</v>
      </c>
      <c r="BU71" s="39">
        <v>129.121</v>
      </c>
      <c r="BV71" s="39">
        <v>124.431</v>
      </c>
      <c r="BW71" s="39">
        <v>120.579</v>
      </c>
      <c r="BX71" s="39">
        <v>117.5</v>
      </c>
      <c r="BY71" s="39">
        <v>115.11</v>
      </c>
      <c r="BZ71" s="39">
        <v>113.316</v>
      </c>
      <c r="CA71" s="39">
        <v>111.983</v>
      </c>
      <c r="CB71" s="39">
        <v>110.966</v>
      </c>
      <c r="CC71" s="39">
        <v>110.114</v>
      </c>
      <c r="CD71" s="39">
        <v>109.273</v>
      </c>
      <c r="CE71" s="39">
        <v>108.3</v>
      </c>
    </row>
    <row r="72" ht="12.9" customHeight="1">
      <c r="A72" s="40">
        <v>64</v>
      </c>
      <c r="B72" s="39">
        <v>457.78</v>
      </c>
      <c r="C72" s="39">
        <v>486.422</v>
      </c>
      <c r="D72" s="39">
        <v>484.963</v>
      </c>
      <c r="E72" s="39">
        <v>503.049</v>
      </c>
      <c r="F72" s="39">
        <v>504.989</v>
      </c>
      <c r="G72" s="39">
        <v>526.303</v>
      </c>
      <c r="H72" s="39">
        <v>506.88</v>
      </c>
      <c r="I72" s="39">
        <v>487.441</v>
      </c>
      <c r="J72" s="39">
        <v>474.224</v>
      </c>
      <c r="K72" s="39">
        <v>442.046</v>
      </c>
      <c r="L72" s="39">
        <v>420.6</v>
      </c>
      <c r="M72" s="39">
        <v>423.728</v>
      </c>
      <c r="N72" s="39">
        <v>409.945</v>
      </c>
      <c r="O72" s="39">
        <v>413.235</v>
      </c>
      <c r="P72" s="39">
        <v>404.753</v>
      </c>
      <c r="Q72" s="39">
        <v>435.901</v>
      </c>
      <c r="R72" s="39">
        <v>438.117</v>
      </c>
      <c r="S72" s="39">
        <v>441.07</v>
      </c>
      <c r="T72" s="39">
        <v>425.856</v>
      </c>
      <c r="U72" s="39">
        <v>434.723</v>
      </c>
      <c r="V72" s="39">
        <v>444.092</v>
      </c>
      <c r="W72" s="39">
        <v>449.923</v>
      </c>
      <c r="X72" s="39">
        <v>426.284</v>
      </c>
      <c r="Y72" s="39">
        <v>438.592</v>
      </c>
      <c r="Z72" s="39">
        <v>439.928</v>
      </c>
      <c r="AA72" s="39">
        <v>463.877</v>
      </c>
      <c r="AB72" s="39">
        <v>453.573</v>
      </c>
      <c r="AC72" s="39">
        <v>468.764</v>
      </c>
      <c r="AD72" s="39">
        <v>512.194</v>
      </c>
      <c r="AE72" s="39">
        <v>505.735</v>
      </c>
      <c r="AF72" s="39">
        <v>494.196</v>
      </c>
      <c r="AG72" s="39">
        <v>509.818</v>
      </c>
      <c r="AH72" s="39">
        <v>479.397</v>
      </c>
      <c r="AI72" s="39">
        <v>467.622</v>
      </c>
      <c r="AJ72" s="39">
        <v>440.719</v>
      </c>
      <c r="AK72" s="39">
        <v>422.524</v>
      </c>
      <c r="AL72" s="39">
        <v>402.975</v>
      </c>
      <c r="AM72" s="39">
        <v>379.871</v>
      </c>
      <c r="AN72" s="39">
        <v>354.291</v>
      </c>
      <c r="AO72" s="39">
        <v>335.816</v>
      </c>
      <c r="AP72" s="39">
        <v>323.923</v>
      </c>
      <c r="AQ72" s="39">
        <v>311.295</v>
      </c>
      <c r="AR72" s="39">
        <v>288.964</v>
      </c>
      <c r="AS72" s="39">
        <v>275.761</v>
      </c>
      <c r="AT72" s="39">
        <v>259.508</v>
      </c>
      <c r="AU72" s="39">
        <v>255.579</v>
      </c>
      <c r="AV72" s="39">
        <v>246.032</v>
      </c>
      <c r="AW72" s="39">
        <v>253.359</v>
      </c>
      <c r="AX72" s="39">
        <v>263.856</v>
      </c>
      <c r="AY72" s="39">
        <v>275.646</v>
      </c>
      <c r="AZ72" s="39">
        <v>273.6</v>
      </c>
      <c r="BA72" s="39">
        <v>295.314</v>
      </c>
      <c r="BB72" s="39">
        <v>301.369</v>
      </c>
      <c r="BC72" s="39">
        <v>325.678</v>
      </c>
      <c r="BD72" s="39">
        <v>327.245</v>
      </c>
      <c r="BE72" s="39">
        <v>317.461</v>
      </c>
      <c r="BF72" s="39">
        <v>320.004</v>
      </c>
      <c r="BG72" s="39">
        <v>331.077</v>
      </c>
      <c r="BH72" s="39">
        <v>319.308</v>
      </c>
      <c r="BI72" s="39">
        <v>320.583</v>
      </c>
      <c r="BJ72" s="39">
        <v>293.209</v>
      </c>
      <c r="BK72" s="39">
        <v>279.226</v>
      </c>
      <c r="BL72" s="39">
        <v>254.651</v>
      </c>
      <c r="BM72" s="39">
        <v>233.359</v>
      </c>
      <c r="BN72" s="39">
        <v>212.366</v>
      </c>
      <c r="BO72" s="39">
        <v>190.49</v>
      </c>
      <c r="BP72" s="39">
        <v>174.589</v>
      </c>
      <c r="BQ72" s="39">
        <v>163.467</v>
      </c>
      <c r="BR72" s="39">
        <v>154.136</v>
      </c>
      <c r="BS72" s="39">
        <v>145.941</v>
      </c>
      <c r="BT72" s="39">
        <v>138.699</v>
      </c>
      <c r="BU72" s="39">
        <v>132.357</v>
      </c>
      <c r="BV72" s="39">
        <v>126.9</v>
      </c>
      <c r="BW72" s="39">
        <v>122.303</v>
      </c>
      <c r="BX72" s="39">
        <v>118.527</v>
      </c>
      <c r="BY72" s="39">
        <v>115.513</v>
      </c>
      <c r="BZ72" s="39">
        <v>113.176</v>
      </c>
      <c r="CA72" s="39">
        <v>111.424</v>
      </c>
      <c r="CB72" s="39">
        <v>110.126</v>
      </c>
      <c r="CC72" s="39">
        <v>109.138</v>
      </c>
      <c r="CD72" s="39">
        <v>108.314</v>
      </c>
      <c r="CE72" s="39">
        <v>107.499</v>
      </c>
    </row>
    <row r="73" ht="12.9" customHeight="1">
      <c r="A73" s="40">
        <v>65</v>
      </c>
      <c r="B73" s="39">
        <v>464.14</v>
      </c>
      <c r="C73" s="39">
        <v>448.047</v>
      </c>
      <c r="D73" s="39">
        <v>475.993</v>
      </c>
      <c r="E73" s="39">
        <v>474.489</v>
      </c>
      <c r="F73" s="39">
        <v>492.128</v>
      </c>
      <c r="G73" s="39">
        <v>493.994</v>
      </c>
      <c r="H73" s="39">
        <v>514.782</v>
      </c>
      <c r="I73" s="39">
        <v>495.759</v>
      </c>
      <c r="J73" s="39">
        <v>476.743</v>
      </c>
      <c r="K73" s="39">
        <v>463.787</v>
      </c>
      <c r="L73" s="39">
        <v>432.283</v>
      </c>
      <c r="M73" s="39">
        <v>411.281</v>
      </c>
      <c r="N73" s="39">
        <v>414.327</v>
      </c>
      <c r="O73" s="39">
        <v>400.851</v>
      </c>
      <c r="P73" s="39">
        <v>404.066</v>
      </c>
      <c r="Q73" s="39">
        <v>395.79</v>
      </c>
      <c r="R73" s="39">
        <v>426.242</v>
      </c>
      <c r="S73" s="39">
        <v>428.423</v>
      </c>
      <c r="T73" s="39">
        <v>431.353</v>
      </c>
      <c r="U73" s="39">
        <v>416.488</v>
      </c>
      <c r="V73" s="39">
        <v>425.167</v>
      </c>
      <c r="W73" s="39">
        <v>434.321</v>
      </c>
      <c r="X73" s="39">
        <v>439.997</v>
      </c>
      <c r="Y73" s="39">
        <v>416.89</v>
      </c>
      <c r="Z73" s="39">
        <v>428.909</v>
      </c>
      <c r="AA73" s="39">
        <v>430.193</v>
      </c>
      <c r="AB73" s="39">
        <v>453.607</v>
      </c>
      <c r="AC73" s="39">
        <v>443.538</v>
      </c>
      <c r="AD73" s="39">
        <v>458.349</v>
      </c>
      <c r="AE73" s="39">
        <v>500.849</v>
      </c>
      <c r="AF73" s="39">
        <v>494.559</v>
      </c>
      <c r="AG73" s="39">
        <v>483.291</v>
      </c>
      <c r="AH73" s="39">
        <v>498.579</v>
      </c>
      <c r="AI73" s="39">
        <v>468.839</v>
      </c>
      <c r="AJ73" s="39">
        <v>457.342</v>
      </c>
      <c r="AK73" s="39">
        <v>431.038</v>
      </c>
      <c r="AL73" s="39">
        <v>413.252</v>
      </c>
      <c r="AM73" s="39">
        <v>394.148</v>
      </c>
      <c r="AN73" s="39">
        <v>371.561</v>
      </c>
      <c r="AO73" s="39">
        <v>346.551</v>
      </c>
      <c r="AP73" s="39">
        <v>328.486</v>
      </c>
      <c r="AQ73" s="39">
        <v>316.865</v>
      </c>
      <c r="AR73" s="39">
        <v>304.533</v>
      </c>
      <c r="AS73" s="39">
        <v>282.696</v>
      </c>
      <c r="AT73" s="39">
        <v>269.795</v>
      </c>
      <c r="AU73" s="39">
        <v>253.886</v>
      </c>
      <c r="AV73" s="39">
        <v>250.059</v>
      </c>
      <c r="AW73" s="39">
        <v>240.732</v>
      </c>
      <c r="AX73" s="39">
        <v>247.924</v>
      </c>
      <c r="AY73" s="39">
        <v>258.241</v>
      </c>
      <c r="AZ73" s="39">
        <v>269.814</v>
      </c>
      <c r="BA73" s="39">
        <v>267.831</v>
      </c>
      <c r="BB73" s="39">
        <v>289.146</v>
      </c>
      <c r="BC73" s="39">
        <v>295.105</v>
      </c>
      <c r="BD73" s="39">
        <v>318.946</v>
      </c>
      <c r="BE73" s="39">
        <v>320.513</v>
      </c>
      <c r="BF73" s="39">
        <v>310.973</v>
      </c>
      <c r="BG73" s="39">
        <v>313.499</v>
      </c>
      <c r="BH73" s="39">
        <v>324.392</v>
      </c>
      <c r="BI73" s="39">
        <v>312.899</v>
      </c>
      <c r="BJ73" s="39">
        <v>314.188</v>
      </c>
      <c r="BK73" s="39">
        <v>287.372</v>
      </c>
      <c r="BL73" s="39">
        <v>273.693</v>
      </c>
      <c r="BM73" s="39">
        <v>249.63</v>
      </c>
      <c r="BN73" s="39">
        <v>228.766</v>
      </c>
      <c r="BO73" s="39">
        <v>208.188</v>
      </c>
      <c r="BP73" s="39">
        <v>186.754</v>
      </c>
      <c r="BQ73" s="39">
        <v>171.168</v>
      </c>
      <c r="BR73" s="39">
        <v>160.271</v>
      </c>
      <c r="BS73" s="39">
        <v>151.128</v>
      </c>
      <c r="BT73" s="39">
        <v>143.099</v>
      </c>
      <c r="BU73" s="39">
        <v>136.004</v>
      </c>
      <c r="BV73" s="39">
        <v>129.792</v>
      </c>
      <c r="BW73" s="39">
        <v>124.448</v>
      </c>
      <c r="BX73" s="39">
        <v>119.945</v>
      </c>
      <c r="BY73" s="39">
        <v>116.25</v>
      </c>
      <c r="BZ73" s="39">
        <v>113.301</v>
      </c>
      <c r="CA73" s="39">
        <v>111.019</v>
      </c>
      <c r="CB73" s="39">
        <v>109.31</v>
      </c>
      <c r="CC73" s="39">
        <v>108.048</v>
      </c>
      <c r="CD73" s="39">
        <v>107.09</v>
      </c>
      <c r="CE73" s="39">
        <v>106.292</v>
      </c>
    </row>
    <row r="74" ht="12.9" customHeight="1">
      <c r="A74" s="40">
        <v>66</v>
      </c>
      <c r="B74" s="39">
        <v>415.18</v>
      </c>
      <c r="C74" s="39">
        <v>453.447</v>
      </c>
      <c r="D74" s="39">
        <v>437.667</v>
      </c>
      <c r="E74" s="39">
        <v>464.878</v>
      </c>
      <c r="F74" s="39">
        <v>463.355</v>
      </c>
      <c r="G74" s="39">
        <v>480.53</v>
      </c>
      <c r="H74" s="39">
        <v>482.315</v>
      </c>
      <c r="I74" s="39">
        <v>502.556</v>
      </c>
      <c r="J74" s="39">
        <v>483.95</v>
      </c>
      <c r="K74" s="39">
        <v>465.386</v>
      </c>
      <c r="L74" s="39">
        <v>452.704</v>
      </c>
      <c r="M74" s="39">
        <v>421.911</v>
      </c>
      <c r="N74" s="39">
        <v>401.401</v>
      </c>
      <c r="O74" s="39">
        <v>404.366</v>
      </c>
      <c r="P74" s="39">
        <v>391.221</v>
      </c>
      <c r="Q74" s="39">
        <v>394.363</v>
      </c>
      <c r="R74" s="39">
        <v>386.31</v>
      </c>
      <c r="S74" s="39">
        <v>416.022</v>
      </c>
      <c r="T74" s="39">
        <v>418.172</v>
      </c>
      <c r="U74" s="39">
        <v>421.083</v>
      </c>
      <c r="V74" s="39">
        <v>406.559</v>
      </c>
      <c r="W74" s="39">
        <v>415.036</v>
      </c>
      <c r="X74" s="39">
        <v>423.968</v>
      </c>
      <c r="Y74" s="39">
        <v>429.476</v>
      </c>
      <c r="Z74" s="39">
        <v>406.931</v>
      </c>
      <c r="AA74" s="39">
        <v>418.643</v>
      </c>
      <c r="AB74" s="39">
        <v>419.873</v>
      </c>
      <c r="AC74" s="39">
        <v>442.723</v>
      </c>
      <c r="AD74" s="39">
        <v>432.899</v>
      </c>
      <c r="AE74" s="39">
        <v>447.312</v>
      </c>
      <c r="AF74" s="39">
        <v>488.828</v>
      </c>
      <c r="AG74" s="39">
        <v>482.714</v>
      </c>
      <c r="AH74" s="39">
        <v>471.74</v>
      </c>
      <c r="AI74" s="39">
        <v>486.675</v>
      </c>
      <c r="AJ74" s="39">
        <v>457.653</v>
      </c>
      <c r="AK74" s="39">
        <v>446.45</v>
      </c>
      <c r="AL74" s="39">
        <v>420.773</v>
      </c>
      <c r="AM74" s="39">
        <v>403.421</v>
      </c>
      <c r="AN74" s="39">
        <v>384.783</v>
      </c>
      <c r="AO74" s="39">
        <v>362.741</v>
      </c>
      <c r="AP74" s="39">
        <v>338.33</v>
      </c>
      <c r="AQ74" s="39">
        <v>320.695</v>
      </c>
      <c r="AR74" s="39">
        <v>309.363</v>
      </c>
      <c r="AS74" s="39">
        <v>297.34</v>
      </c>
      <c r="AT74" s="39">
        <v>276.021</v>
      </c>
      <c r="AU74" s="39">
        <v>263.438</v>
      </c>
      <c r="AV74" s="39">
        <v>247.892</v>
      </c>
      <c r="AW74" s="39">
        <v>244.17</v>
      </c>
      <c r="AX74" s="39">
        <v>235.073</v>
      </c>
      <c r="AY74" s="39">
        <v>242.123</v>
      </c>
      <c r="AZ74" s="39">
        <v>252.249</v>
      </c>
      <c r="BA74" s="39">
        <v>263.591</v>
      </c>
      <c r="BB74" s="39">
        <v>261.672</v>
      </c>
      <c r="BC74" s="39">
        <v>282.564</v>
      </c>
      <c r="BD74" s="39">
        <v>288.421</v>
      </c>
      <c r="BE74" s="39">
        <v>311.769</v>
      </c>
      <c r="BF74" s="39">
        <v>313.333</v>
      </c>
      <c r="BG74" s="39">
        <v>304.047</v>
      </c>
      <c r="BH74" s="39">
        <v>306.555</v>
      </c>
      <c r="BI74" s="39">
        <v>317.256</v>
      </c>
      <c r="BJ74" s="39">
        <v>306.051</v>
      </c>
      <c r="BK74" s="39">
        <v>307.354</v>
      </c>
      <c r="BL74" s="39">
        <v>281.125</v>
      </c>
      <c r="BM74" s="39">
        <v>267.764</v>
      </c>
      <c r="BN74" s="39">
        <v>244.241</v>
      </c>
      <c r="BO74" s="39">
        <v>223.827</v>
      </c>
      <c r="BP74" s="39">
        <v>203.687</v>
      </c>
      <c r="BQ74" s="39">
        <v>182.716</v>
      </c>
      <c r="BR74" s="39">
        <v>167.463</v>
      </c>
      <c r="BS74" s="39">
        <v>156.8</v>
      </c>
      <c r="BT74" s="39">
        <v>147.855</v>
      </c>
      <c r="BU74" s="39">
        <v>140.001</v>
      </c>
      <c r="BV74" s="39">
        <v>133.06</v>
      </c>
      <c r="BW74" s="39">
        <v>126.982</v>
      </c>
      <c r="BX74" s="39">
        <v>121.754</v>
      </c>
      <c r="BY74" s="39">
        <v>117.353</v>
      </c>
      <c r="BZ74" s="39">
        <v>113.741</v>
      </c>
      <c r="CA74" s="39">
        <v>110.861</v>
      </c>
      <c r="CB74" s="39">
        <v>108.633</v>
      </c>
      <c r="CC74" s="39">
        <v>106.97</v>
      </c>
      <c r="CD74" s="39">
        <v>105.743</v>
      </c>
      <c r="CE74" s="39">
        <v>104.816</v>
      </c>
    </row>
    <row r="75" ht="12.9" customHeight="1">
      <c r="A75" s="40">
        <v>67</v>
      </c>
      <c r="B75" s="39">
        <v>427.676</v>
      </c>
      <c r="C75" s="39">
        <v>404.834</v>
      </c>
      <c r="D75" s="39">
        <v>442.066</v>
      </c>
      <c r="E75" s="39">
        <v>426.617</v>
      </c>
      <c r="F75" s="39">
        <v>453.08</v>
      </c>
      <c r="G75" s="39">
        <v>451.55</v>
      </c>
      <c r="H75" s="39">
        <v>468.231</v>
      </c>
      <c r="I75" s="39">
        <v>469.942</v>
      </c>
      <c r="J75" s="39">
        <v>489.602</v>
      </c>
      <c r="K75" s="39">
        <v>471.445</v>
      </c>
      <c r="L75" s="39">
        <v>453.355</v>
      </c>
      <c r="M75" s="39">
        <v>440.965</v>
      </c>
      <c r="N75" s="39">
        <v>410.954</v>
      </c>
      <c r="O75" s="39">
        <v>390.971</v>
      </c>
      <c r="P75" s="39">
        <v>393.858</v>
      </c>
      <c r="Q75" s="39">
        <v>381.07</v>
      </c>
      <c r="R75" s="39">
        <v>384.143</v>
      </c>
      <c r="S75" s="39">
        <v>376.322</v>
      </c>
      <c r="T75" s="39">
        <v>405.266</v>
      </c>
      <c r="U75" s="39">
        <v>407.388</v>
      </c>
      <c r="V75" s="39">
        <v>410.245</v>
      </c>
      <c r="W75" s="39">
        <v>396.083</v>
      </c>
      <c r="X75" s="39">
        <v>404.352</v>
      </c>
      <c r="Y75" s="39">
        <v>413.046</v>
      </c>
      <c r="Z75" s="39">
        <v>418.383</v>
      </c>
      <c r="AA75" s="39">
        <v>396.429</v>
      </c>
      <c r="AB75" s="39">
        <v>407.821</v>
      </c>
      <c r="AC75" s="39">
        <v>408.995</v>
      </c>
      <c r="AD75" s="39">
        <v>431.25</v>
      </c>
      <c r="AE75" s="39">
        <v>421.686</v>
      </c>
      <c r="AF75" s="39">
        <v>435.683</v>
      </c>
      <c r="AG75" s="39">
        <v>476.162</v>
      </c>
      <c r="AH75" s="39">
        <v>470.242</v>
      </c>
      <c r="AI75" s="39">
        <v>459.576</v>
      </c>
      <c r="AJ75" s="39">
        <v>474.142</v>
      </c>
      <c r="AK75" s="39">
        <v>445.877</v>
      </c>
      <c r="AL75" s="39">
        <v>434.98</v>
      </c>
      <c r="AM75" s="39">
        <v>409.967</v>
      </c>
      <c r="AN75" s="39">
        <v>393.071</v>
      </c>
      <c r="AO75" s="39">
        <v>374.925</v>
      </c>
      <c r="AP75" s="39">
        <v>353.456</v>
      </c>
      <c r="AQ75" s="39">
        <v>329.676</v>
      </c>
      <c r="AR75" s="39">
        <v>312.495</v>
      </c>
      <c r="AS75" s="39">
        <v>301.467</v>
      </c>
      <c r="AT75" s="39">
        <v>289.769</v>
      </c>
      <c r="AU75" s="39">
        <v>268.996</v>
      </c>
      <c r="AV75" s="39">
        <v>256.747</v>
      </c>
      <c r="AW75" s="39">
        <v>241.584</v>
      </c>
      <c r="AX75" s="39">
        <v>237.973</v>
      </c>
      <c r="AY75" s="39">
        <v>229.117</v>
      </c>
      <c r="AZ75" s="39">
        <v>236.017</v>
      </c>
      <c r="BA75" s="39">
        <v>245.939</v>
      </c>
      <c r="BB75" s="39">
        <v>257.037</v>
      </c>
      <c r="BC75" s="39">
        <v>255.185</v>
      </c>
      <c r="BD75" s="39">
        <v>275.632</v>
      </c>
      <c r="BE75" s="39">
        <v>281.377</v>
      </c>
      <c r="BF75" s="39">
        <v>304.204</v>
      </c>
      <c r="BG75" s="39">
        <v>305.763</v>
      </c>
      <c r="BH75" s="39">
        <v>296.746</v>
      </c>
      <c r="BI75" s="39">
        <v>299.232</v>
      </c>
      <c r="BJ75" s="39">
        <v>309.727</v>
      </c>
      <c r="BK75" s="39">
        <v>298.825</v>
      </c>
      <c r="BL75" s="39">
        <v>300.141</v>
      </c>
      <c r="BM75" s="39">
        <v>274.531</v>
      </c>
      <c r="BN75" s="39">
        <v>261.507</v>
      </c>
      <c r="BO75" s="39">
        <v>238.55</v>
      </c>
      <c r="BP75" s="39">
        <v>218.611</v>
      </c>
      <c r="BQ75" s="39">
        <v>198.934</v>
      </c>
      <c r="BR75" s="39">
        <v>178.453</v>
      </c>
      <c r="BS75" s="39">
        <v>163.55</v>
      </c>
      <c r="BT75" s="39">
        <v>153.136</v>
      </c>
      <c r="BU75" s="39">
        <v>144.401</v>
      </c>
      <c r="BV75" s="39">
        <v>136.729</v>
      </c>
      <c r="BW75" s="39">
        <v>129.95</v>
      </c>
      <c r="BX75" s="39">
        <v>124.015</v>
      </c>
      <c r="BY75" s="39">
        <v>118.911</v>
      </c>
      <c r="BZ75" s="39">
        <v>114.613</v>
      </c>
      <c r="CA75" s="39">
        <v>111.089</v>
      </c>
      <c r="CB75" s="39">
        <v>108.282</v>
      </c>
      <c r="CC75" s="39">
        <v>106.113</v>
      </c>
      <c r="CD75" s="39">
        <v>104.496</v>
      </c>
      <c r="CE75" s="39">
        <v>103.307</v>
      </c>
    </row>
    <row r="76" ht="12.9" customHeight="1">
      <c r="A76" s="40">
        <v>68</v>
      </c>
      <c r="B76" s="39">
        <v>418.567</v>
      </c>
      <c r="C76" s="39">
        <v>416.099</v>
      </c>
      <c r="D76" s="39">
        <v>393.808</v>
      </c>
      <c r="E76" s="39">
        <v>429.944</v>
      </c>
      <c r="F76" s="39">
        <v>414.875</v>
      </c>
      <c r="G76" s="39">
        <v>440.561</v>
      </c>
      <c r="H76" s="39">
        <v>439.018</v>
      </c>
      <c r="I76" s="39">
        <v>455.192</v>
      </c>
      <c r="J76" s="39">
        <v>456.82</v>
      </c>
      <c r="K76" s="39">
        <v>475.876</v>
      </c>
      <c r="L76" s="39">
        <v>458.19</v>
      </c>
      <c r="M76" s="39">
        <v>440.601</v>
      </c>
      <c r="N76" s="39">
        <v>428.55</v>
      </c>
      <c r="O76" s="39">
        <v>399.367</v>
      </c>
      <c r="P76" s="39">
        <v>379.944</v>
      </c>
      <c r="Q76" s="39">
        <v>382.751</v>
      </c>
      <c r="R76" s="39">
        <v>370.342</v>
      </c>
      <c r="S76" s="39">
        <v>373.331</v>
      </c>
      <c r="T76" s="39">
        <v>365.758</v>
      </c>
      <c r="U76" s="39">
        <v>393.89</v>
      </c>
      <c r="V76" s="39">
        <v>395.946</v>
      </c>
      <c r="W76" s="39">
        <v>398.745</v>
      </c>
      <c r="X76" s="39">
        <v>384.968</v>
      </c>
      <c r="Y76" s="39">
        <v>393.009</v>
      </c>
      <c r="Z76" s="39">
        <v>401.457</v>
      </c>
      <c r="AA76" s="39">
        <v>406.614</v>
      </c>
      <c r="AB76" s="39">
        <v>385.281</v>
      </c>
      <c r="AC76" s="39">
        <v>396.336</v>
      </c>
      <c r="AD76" s="39">
        <v>397.452</v>
      </c>
      <c r="AE76" s="39">
        <v>419.082</v>
      </c>
      <c r="AF76" s="39">
        <v>409.791</v>
      </c>
      <c r="AG76" s="39">
        <v>423.35</v>
      </c>
      <c r="AH76" s="39">
        <v>462.746</v>
      </c>
      <c r="AI76" s="39">
        <v>457.029</v>
      </c>
      <c r="AJ76" s="39">
        <v>446.688</v>
      </c>
      <c r="AK76" s="39">
        <v>460.864</v>
      </c>
      <c r="AL76" s="39">
        <v>433.392</v>
      </c>
      <c r="AM76" s="39">
        <v>422.821</v>
      </c>
      <c r="AN76" s="39">
        <v>398.508</v>
      </c>
      <c r="AO76" s="39">
        <v>382.09</v>
      </c>
      <c r="AP76" s="39">
        <v>364.461</v>
      </c>
      <c r="AQ76" s="39">
        <v>343.596</v>
      </c>
      <c r="AR76" s="39">
        <v>320.481</v>
      </c>
      <c r="AS76" s="39">
        <v>303.776</v>
      </c>
      <c r="AT76" s="39">
        <v>293.066</v>
      </c>
      <c r="AU76" s="39">
        <v>281.708</v>
      </c>
      <c r="AV76" s="39">
        <v>261.511</v>
      </c>
      <c r="AW76" s="39">
        <v>249.612</v>
      </c>
      <c r="AX76" s="39">
        <v>234.852</v>
      </c>
      <c r="AY76" s="39">
        <v>231.355</v>
      </c>
      <c r="AZ76" s="39">
        <v>222.754</v>
      </c>
      <c r="BA76" s="39">
        <v>229.493</v>
      </c>
      <c r="BB76" s="39">
        <v>239.199</v>
      </c>
      <c r="BC76" s="39">
        <v>250.036</v>
      </c>
      <c r="BD76" s="39">
        <v>248.256</v>
      </c>
      <c r="BE76" s="39">
        <v>268.226</v>
      </c>
      <c r="BF76" s="39">
        <v>273.854</v>
      </c>
      <c r="BG76" s="39">
        <v>296.13</v>
      </c>
      <c r="BH76" s="39">
        <v>297.682</v>
      </c>
      <c r="BI76" s="39">
        <v>288.942</v>
      </c>
      <c r="BJ76" s="39">
        <v>291.404</v>
      </c>
      <c r="BK76" s="39">
        <v>301.681</v>
      </c>
      <c r="BL76" s="39">
        <v>291.097</v>
      </c>
      <c r="BM76" s="39">
        <v>292.422</v>
      </c>
      <c r="BN76" s="39">
        <v>267.465</v>
      </c>
      <c r="BO76" s="39">
        <v>254.794</v>
      </c>
      <c r="BP76" s="39">
        <v>232.434</v>
      </c>
      <c r="BQ76" s="39">
        <v>212.996</v>
      </c>
      <c r="BR76" s="39">
        <v>193.807</v>
      </c>
      <c r="BS76" s="39">
        <v>173.842</v>
      </c>
      <c r="BT76" s="39">
        <v>159.308</v>
      </c>
      <c r="BU76" s="39">
        <v>149.155</v>
      </c>
      <c r="BV76" s="39">
        <v>140.639</v>
      </c>
      <c r="BW76" s="39">
        <v>133.161</v>
      </c>
      <c r="BX76" s="39">
        <v>126.552</v>
      </c>
      <c r="BY76" s="39">
        <v>120.766</v>
      </c>
      <c r="BZ76" s="39">
        <v>115.792</v>
      </c>
      <c r="CA76" s="39">
        <v>111.605</v>
      </c>
      <c r="CB76" s="39">
        <v>108.172</v>
      </c>
      <c r="CC76" s="39">
        <v>105.439</v>
      </c>
      <c r="CD76" s="39">
        <v>103.331</v>
      </c>
      <c r="CE76" s="39">
        <v>101.762</v>
      </c>
    </row>
    <row r="77" ht="12.9" customHeight="1">
      <c r="A77" s="40">
        <v>69</v>
      </c>
      <c r="B77" s="39">
        <v>406.732</v>
      </c>
      <c r="C77" s="39">
        <v>406.208</v>
      </c>
      <c r="D77" s="39">
        <v>403.811</v>
      </c>
      <c r="E77" s="39">
        <v>382.106</v>
      </c>
      <c r="F77" s="39">
        <v>417.113</v>
      </c>
      <c r="G77" s="39">
        <v>402.459</v>
      </c>
      <c r="H77" s="39">
        <v>427.321</v>
      </c>
      <c r="I77" s="39">
        <v>425.784</v>
      </c>
      <c r="J77" s="39">
        <v>441.42</v>
      </c>
      <c r="K77" s="39">
        <v>442.969</v>
      </c>
      <c r="L77" s="39">
        <v>461.387</v>
      </c>
      <c r="M77" s="39">
        <v>444.204</v>
      </c>
      <c r="N77" s="39">
        <v>427.177</v>
      </c>
      <c r="O77" s="39">
        <v>415.486</v>
      </c>
      <c r="P77" s="39">
        <v>387.181</v>
      </c>
      <c r="Q77" s="39">
        <v>368.352</v>
      </c>
      <c r="R77" s="39">
        <v>371.078</v>
      </c>
      <c r="S77" s="39">
        <v>359.057</v>
      </c>
      <c r="T77" s="39">
        <v>361.962</v>
      </c>
      <c r="U77" s="39">
        <v>354.648</v>
      </c>
      <c r="V77" s="39">
        <v>381.892</v>
      </c>
      <c r="W77" s="39">
        <v>383.878</v>
      </c>
      <c r="X77" s="39">
        <v>386.62</v>
      </c>
      <c r="Y77" s="39">
        <v>373.245</v>
      </c>
      <c r="Z77" s="39">
        <v>381.056</v>
      </c>
      <c r="AA77" s="39">
        <v>389.243</v>
      </c>
      <c r="AB77" s="39">
        <v>394.216</v>
      </c>
      <c r="AC77" s="39">
        <v>373.54</v>
      </c>
      <c r="AD77" s="39">
        <v>384.243</v>
      </c>
      <c r="AE77" s="39">
        <v>385.301</v>
      </c>
      <c r="AF77" s="39">
        <v>406.275</v>
      </c>
      <c r="AG77" s="39">
        <v>397.274</v>
      </c>
      <c r="AH77" s="39">
        <v>410.388</v>
      </c>
      <c r="AI77" s="39">
        <v>448.643</v>
      </c>
      <c r="AJ77" s="39">
        <v>443.141</v>
      </c>
      <c r="AK77" s="39">
        <v>433.142</v>
      </c>
      <c r="AL77" s="39">
        <v>446.905</v>
      </c>
      <c r="AM77" s="39">
        <v>420.273</v>
      </c>
      <c r="AN77" s="39">
        <v>410.045</v>
      </c>
      <c r="AO77" s="39">
        <v>386.467</v>
      </c>
      <c r="AP77" s="39">
        <v>370.555</v>
      </c>
      <c r="AQ77" s="39">
        <v>353.47</v>
      </c>
      <c r="AR77" s="39">
        <v>333.24</v>
      </c>
      <c r="AS77" s="39">
        <v>310.824</v>
      </c>
      <c r="AT77" s="39">
        <v>294.622</v>
      </c>
      <c r="AU77" s="39">
        <v>284.247</v>
      </c>
      <c r="AV77" s="39">
        <v>273.248</v>
      </c>
      <c r="AW77" s="39">
        <v>253.655</v>
      </c>
      <c r="AX77" s="39">
        <v>242.125</v>
      </c>
      <c r="AY77" s="39">
        <v>227.789</v>
      </c>
      <c r="AZ77" s="39">
        <v>224.414</v>
      </c>
      <c r="BA77" s="39">
        <v>216.079</v>
      </c>
      <c r="BB77" s="39">
        <v>222.65</v>
      </c>
      <c r="BC77" s="39">
        <v>232.126</v>
      </c>
      <c r="BD77" s="39">
        <v>242.689</v>
      </c>
      <c r="BE77" s="39">
        <v>240.983</v>
      </c>
      <c r="BF77" s="39">
        <v>260.452</v>
      </c>
      <c r="BG77" s="39">
        <v>265.955</v>
      </c>
      <c r="BH77" s="39">
        <v>287.649</v>
      </c>
      <c r="BI77" s="39">
        <v>289.194</v>
      </c>
      <c r="BJ77" s="39">
        <v>280.746</v>
      </c>
      <c r="BK77" s="39">
        <v>283.182</v>
      </c>
      <c r="BL77" s="39">
        <v>293.226</v>
      </c>
      <c r="BM77" s="39">
        <v>282.975</v>
      </c>
      <c r="BN77" s="39">
        <v>284.311</v>
      </c>
      <c r="BO77" s="39">
        <v>260.041</v>
      </c>
      <c r="BP77" s="39">
        <v>247.743</v>
      </c>
      <c r="BQ77" s="39">
        <v>226.01</v>
      </c>
      <c r="BR77" s="39">
        <v>207.1</v>
      </c>
      <c r="BS77" s="39">
        <v>188.426</v>
      </c>
      <c r="BT77" s="39">
        <v>169.004</v>
      </c>
      <c r="BU77" s="39">
        <v>154.86</v>
      </c>
      <c r="BV77" s="39">
        <v>144.982</v>
      </c>
      <c r="BW77" s="39">
        <v>136.698</v>
      </c>
      <c r="BX77" s="39">
        <v>129.423</v>
      </c>
      <c r="BY77" s="39">
        <v>122.994</v>
      </c>
      <c r="BZ77" s="39">
        <v>117.366</v>
      </c>
      <c r="CA77" s="39">
        <v>112.528</v>
      </c>
      <c r="CB77" s="39">
        <v>108.457</v>
      </c>
      <c r="CC77" s="39">
        <v>105.121</v>
      </c>
      <c r="CD77" s="39">
        <v>102.468</v>
      </c>
      <c r="CE77" s="39">
        <v>100.423</v>
      </c>
    </row>
    <row r="78" ht="12.9" customHeight="1">
      <c r="A78" s="40">
        <v>70</v>
      </c>
      <c r="B78" s="39">
        <v>411.557</v>
      </c>
      <c r="C78" s="39">
        <v>393.65</v>
      </c>
      <c r="D78" s="39">
        <v>393.111</v>
      </c>
      <c r="E78" s="39">
        <v>390.777</v>
      </c>
      <c r="F78" s="39">
        <v>369.715</v>
      </c>
      <c r="G78" s="39">
        <v>403.545</v>
      </c>
      <c r="H78" s="39">
        <v>389.328</v>
      </c>
      <c r="I78" s="39">
        <v>413.338</v>
      </c>
      <c r="J78" s="39">
        <v>411.803</v>
      </c>
      <c r="K78" s="39">
        <v>426.882</v>
      </c>
      <c r="L78" s="39">
        <v>428.348</v>
      </c>
      <c r="M78" s="39">
        <v>446.101</v>
      </c>
      <c r="N78" s="39">
        <v>429.48</v>
      </c>
      <c r="O78" s="39">
        <v>413.042</v>
      </c>
      <c r="P78" s="39">
        <v>401.735</v>
      </c>
      <c r="Q78" s="39">
        <v>374.358</v>
      </c>
      <c r="R78" s="39">
        <v>356.153</v>
      </c>
      <c r="S78" s="39">
        <v>358.785</v>
      </c>
      <c r="T78" s="39">
        <v>347.174</v>
      </c>
      <c r="U78" s="39">
        <v>349.991</v>
      </c>
      <c r="V78" s="39">
        <v>342.914</v>
      </c>
      <c r="W78" s="39">
        <v>369.224</v>
      </c>
      <c r="X78" s="39">
        <v>371.144</v>
      </c>
      <c r="Y78" s="39">
        <v>373.823</v>
      </c>
      <c r="Z78" s="39">
        <v>360.88</v>
      </c>
      <c r="AA78" s="39">
        <v>368.447</v>
      </c>
      <c r="AB78" s="39">
        <v>376.365</v>
      </c>
      <c r="AC78" s="39">
        <v>381.146</v>
      </c>
      <c r="AD78" s="39">
        <v>361.163</v>
      </c>
      <c r="AE78" s="39">
        <v>371.5</v>
      </c>
      <c r="AF78" s="39">
        <v>372.503</v>
      </c>
      <c r="AG78" s="39">
        <v>392.79</v>
      </c>
      <c r="AH78" s="39">
        <v>384.104</v>
      </c>
      <c r="AI78" s="39">
        <v>396.755</v>
      </c>
      <c r="AJ78" s="39">
        <v>433.811</v>
      </c>
      <c r="AK78" s="39">
        <v>428.534</v>
      </c>
      <c r="AL78" s="39">
        <v>418.891</v>
      </c>
      <c r="AM78" s="39">
        <v>432.228</v>
      </c>
      <c r="AN78" s="39">
        <v>406.479</v>
      </c>
      <c r="AO78" s="39">
        <v>396.611</v>
      </c>
      <c r="AP78" s="39">
        <v>373.807</v>
      </c>
      <c r="AQ78" s="39">
        <v>358.427</v>
      </c>
      <c r="AR78" s="39">
        <v>341.914</v>
      </c>
      <c r="AS78" s="39">
        <v>322.354</v>
      </c>
      <c r="AT78" s="39">
        <v>300.672</v>
      </c>
      <c r="AU78" s="39">
        <v>285.001</v>
      </c>
      <c r="AV78" s="39">
        <v>274.978</v>
      </c>
      <c r="AW78" s="39">
        <v>264.355</v>
      </c>
      <c r="AX78" s="39">
        <v>245.398</v>
      </c>
      <c r="AY78" s="39">
        <v>234.254</v>
      </c>
      <c r="AZ78" s="39">
        <v>220.368</v>
      </c>
      <c r="BA78" s="39">
        <v>217.119</v>
      </c>
      <c r="BB78" s="39">
        <v>209.065</v>
      </c>
      <c r="BC78" s="39">
        <v>215.458</v>
      </c>
      <c r="BD78" s="39">
        <v>224.692</v>
      </c>
      <c r="BE78" s="39">
        <v>234.966</v>
      </c>
      <c r="BF78" s="39">
        <v>233.336</v>
      </c>
      <c r="BG78" s="39">
        <v>252.276</v>
      </c>
      <c r="BH78" s="39">
        <v>257.649</v>
      </c>
      <c r="BI78" s="39">
        <v>278.73</v>
      </c>
      <c r="BJ78" s="39">
        <v>280.266</v>
      </c>
      <c r="BK78" s="39">
        <v>272.125</v>
      </c>
      <c r="BL78" s="39">
        <v>274.531</v>
      </c>
      <c r="BM78" s="39">
        <v>284.33</v>
      </c>
      <c r="BN78" s="39">
        <v>274.429</v>
      </c>
      <c r="BO78" s="39">
        <v>275.774</v>
      </c>
      <c r="BP78" s="39">
        <v>252.228</v>
      </c>
      <c r="BQ78" s="39">
        <v>240.32</v>
      </c>
      <c r="BR78" s="39">
        <v>219.248</v>
      </c>
      <c r="BS78" s="39">
        <v>200.894</v>
      </c>
      <c r="BT78" s="39">
        <v>182.762</v>
      </c>
      <c r="BU78" s="39">
        <v>163.912</v>
      </c>
      <c r="BV78" s="39">
        <v>150.179</v>
      </c>
      <c r="BW78" s="39">
        <v>140.591</v>
      </c>
      <c r="BX78" s="39">
        <v>132.551</v>
      </c>
      <c r="BY78" s="39">
        <v>125.489</v>
      </c>
      <c r="BZ78" s="39">
        <v>119.25</v>
      </c>
      <c r="CA78" s="39">
        <v>113.789</v>
      </c>
      <c r="CB78" s="39">
        <v>109.094</v>
      </c>
      <c r="CC78" s="39">
        <v>105.145</v>
      </c>
      <c r="CD78" s="39">
        <v>101.911</v>
      </c>
      <c r="CE78" s="39">
        <v>99.34</v>
      </c>
    </row>
    <row r="79" ht="12.9" customHeight="1">
      <c r="A79" s="40">
        <v>71</v>
      </c>
      <c r="B79" s="39">
        <v>338.327</v>
      </c>
      <c r="C79" s="39">
        <v>397.173</v>
      </c>
      <c r="D79" s="39">
        <v>379.798</v>
      </c>
      <c r="E79" s="39">
        <v>379.249</v>
      </c>
      <c r="F79" s="39">
        <v>377.01</v>
      </c>
      <c r="G79" s="39">
        <v>356.643</v>
      </c>
      <c r="H79" s="39">
        <v>389.23</v>
      </c>
      <c r="I79" s="39">
        <v>375.492</v>
      </c>
      <c r="J79" s="39">
        <v>398.602</v>
      </c>
      <c r="K79" s="39">
        <v>397.081</v>
      </c>
      <c r="L79" s="39">
        <v>411.575</v>
      </c>
      <c r="M79" s="39">
        <v>412.962</v>
      </c>
      <c r="N79" s="39">
        <v>430.044</v>
      </c>
      <c r="O79" s="39">
        <v>414.016</v>
      </c>
      <c r="P79" s="39">
        <v>398.199</v>
      </c>
      <c r="Q79" s="39">
        <v>387.296</v>
      </c>
      <c r="R79" s="39">
        <v>360.895</v>
      </c>
      <c r="S79" s="39">
        <v>343.339</v>
      </c>
      <c r="T79" s="39">
        <v>345.872</v>
      </c>
      <c r="U79" s="39">
        <v>334.693</v>
      </c>
      <c r="V79" s="39">
        <v>337.385</v>
      </c>
      <c r="W79" s="39">
        <v>330.562</v>
      </c>
      <c r="X79" s="39">
        <v>355.898</v>
      </c>
      <c r="Y79" s="39">
        <v>357.749</v>
      </c>
      <c r="Z79" s="39">
        <v>360.368</v>
      </c>
      <c r="AA79" s="39">
        <v>347.88</v>
      </c>
      <c r="AB79" s="39">
        <v>355.195</v>
      </c>
      <c r="AC79" s="39">
        <v>362.834</v>
      </c>
      <c r="AD79" s="39">
        <v>367.421</v>
      </c>
      <c r="AE79" s="39">
        <v>348.17</v>
      </c>
      <c r="AF79" s="39">
        <v>358.128</v>
      </c>
      <c r="AG79" s="39">
        <v>359.077</v>
      </c>
      <c r="AH79" s="39">
        <v>378.656</v>
      </c>
      <c r="AI79" s="39">
        <v>370.304</v>
      </c>
      <c r="AJ79" s="39">
        <v>382.474</v>
      </c>
      <c r="AK79" s="39">
        <v>418.272</v>
      </c>
      <c r="AL79" s="39">
        <v>413.228</v>
      </c>
      <c r="AM79" s="39">
        <v>403.965</v>
      </c>
      <c r="AN79" s="39">
        <v>416.854</v>
      </c>
      <c r="AO79" s="39">
        <v>392.033</v>
      </c>
      <c r="AP79" s="39">
        <v>382.544</v>
      </c>
      <c r="AQ79" s="39">
        <v>360.556</v>
      </c>
      <c r="AR79" s="39">
        <v>345.736</v>
      </c>
      <c r="AS79" s="39">
        <v>329.826</v>
      </c>
      <c r="AT79" s="39">
        <v>310.968</v>
      </c>
      <c r="AU79" s="39">
        <v>290.058</v>
      </c>
      <c r="AV79" s="39">
        <v>274.943</v>
      </c>
      <c r="AW79" s="39">
        <v>265.291</v>
      </c>
      <c r="AX79" s="39">
        <v>255.064</v>
      </c>
      <c r="AY79" s="39">
        <v>236.775</v>
      </c>
      <c r="AZ79" s="39">
        <v>226.038</v>
      </c>
      <c r="BA79" s="39">
        <v>212.624</v>
      </c>
      <c r="BB79" s="39">
        <v>209.509</v>
      </c>
      <c r="BC79" s="39">
        <v>201.75</v>
      </c>
      <c r="BD79" s="39">
        <v>207.956</v>
      </c>
      <c r="BE79" s="39">
        <v>216.934</v>
      </c>
      <c r="BF79" s="39">
        <v>226.906</v>
      </c>
      <c r="BG79" s="39">
        <v>225.357</v>
      </c>
      <c r="BH79" s="39">
        <v>243.741</v>
      </c>
      <c r="BI79" s="39">
        <v>248.975</v>
      </c>
      <c r="BJ79" s="39">
        <v>269.412</v>
      </c>
      <c r="BK79" s="39">
        <v>270.94</v>
      </c>
      <c r="BL79" s="39">
        <v>263.119</v>
      </c>
      <c r="BM79" s="39">
        <v>265.494</v>
      </c>
      <c r="BN79" s="39">
        <v>275.035</v>
      </c>
      <c r="BO79" s="39">
        <v>265.501</v>
      </c>
      <c r="BP79" s="39">
        <v>266.854</v>
      </c>
      <c r="BQ79" s="39">
        <v>244.071</v>
      </c>
      <c r="BR79" s="39">
        <v>232.573</v>
      </c>
      <c r="BS79" s="39">
        <v>212.195</v>
      </c>
      <c r="BT79" s="39">
        <v>194.426</v>
      </c>
      <c r="BU79" s="39">
        <v>176.865</v>
      </c>
      <c r="BV79" s="39">
        <v>158.616</v>
      </c>
      <c r="BW79" s="39">
        <v>145.315</v>
      </c>
      <c r="BX79" s="39">
        <v>136.032</v>
      </c>
      <c r="BY79" s="39">
        <v>128.25</v>
      </c>
      <c r="BZ79" s="39">
        <v>121.415</v>
      </c>
      <c r="CA79" s="39">
        <v>115.375</v>
      </c>
      <c r="CB79" s="39">
        <v>110.089</v>
      </c>
      <c r="CC79" s="39">
        <v>105.546</v>
      </c>
      <c r="CD79" s="39">
        <v>101.726</v>
      </c>
      <c r="CE79" s="39">
        <v>98.59999999999999</v>
      </c>
    </row>
    <row r="80" ht="12.9" customHeight="1">
      <c r="A80" s="40">
        <v>72</v>
      </c>
      <c r="B80" s="39">
        <v>292.31</v>
      </c>
      <c r="C80" s="39">
        <v>325.366</v>
      </c>
      <c r="D80" s="39">
        <v>381.973</v>
      </c>
      <c r="E80" s="39">
        <v>365.177</v>
      </c>
      <c r="F80" s="39">
        <v>364.636</v>
      </c>
      <c r="G80" s="39">
        <v>362.505</v>
      </c>
      <c r="H80" s="39">
        <v>342.872</v>
      </c>
      <c r="I80" s="39">
        <v>374.169</v>
      </c>
      <c r="J80" s="39">
        <v>360.931</v>
      </c>
      <c r="K80" s="39">
        <v>383.107</v>
      </c>
      <c r="L80" s="39">
        <v>381.605</v>
      </c>
      <c r="M80" s="39">
        <v>395.492</v>
      </c>
      <c r="N80" s="39">
        <v>396.817</v>
      </c>
      <c r="O80" s="39">
        <v>413.196</v>
      </c>
      <c r="P80" s="39">
        <v>397.792</v>
      </c>
      <c r="Q80" s="39">
        <v>382.624</v>
      </c>
      <c r="R80" s="39">
        <v>372.145</v>
      </c>
      <c r="S80" s="39">
        <v>346.761</v>
      </c>
      <c r="T80" s="39">
        <v>329.888</v>
      </c>
      <c r="U80" s="39">
        <v>332.315</v>
      </c>
      <c r="V80" s="39">
        <v>321.563</v>
      </c>
      <c r="W80" s="39">
        <v>324.132</v>
      </c>
      <c r="X80" s="39">
        <v>317.58</v>
      </c>
      <c r="Y80" s="39">
        <v>341.9</v>
      </c>
      <c r="Z80" s="39">
        <v>343.685</v>
      </c>
      <c r="AA80" s="39">
        <v>346.24</v>
      </c>
      <c r="AB80" s="39">
        <v>334.238</v>
      </c>
      <c r="AC80" s="39">
        <v>341.291</v>
      </c>
      <c r="AD80" s="39">
        <v>348.641</v>
      </c>
      <c r="AE80" s="39">
        <v>353.032</v>
      </c>
      <c r="AF80" s="39">
        <v>334.551</v>
      </c>
      <c r="AG80" s="39">
        <v>344.117</v>
      </c>
      <c r="AH80" s="39">
        <v>345.024</v>
      </c>
      <c r="AI80" s="39">
        <v>363.863</v>
      </c>
      <c r="AJ80" s="39">
        <v>355.863</v>
      </c>
      <c r="AK80" s="39">
        <v>367.534</v>
      </c>
      <c r="AL80" s="39">
        <v>402.011</v>
      </c>
      <c r="AM80" s="39">
        <v>397.217</v>
      </c>
      <c r="AN80" s="39">
        <v>388.35</v>
      </c>
      <c r="AO80" s="39">
        <v>400.773</v>
      </c>
      <c r="AP80" s="39">
        <v>376.926</v>
      </c>
      <c r="AQ80" s="39">
        <v>367.836</v>
      </c>
      <c r="AR80" s="39">
        <v>346.704</v>
      </c>
      <c r="AS80" s="39">
        <v>332.472</v>
      </c>
      <c r="AT80" s="39">
        <v>317.193</v>
      </c>
      <c r="AU80" s="39">
        <v>299.074</v>
      </c>
      <c r="AV80" s="39">
        <v>278.974</v>
      </c>
      <c r="AW80" s="39">
        <v>264.445</v>
      </c>
      <c r="AX80" s="39">
        <v>255.181</v>
      </c>
      <c r="AY80" s="39">
        <v>245.37</v>
      </c>
      <c r="AZ80" s="39">
        <v>227.782</v>
      </c>
      <c r="BA80" s="39">
        <v>217.471</v>
      </c>
      <c r="BB80" s="39">
        <v>204.553</v>
      </c>
      <c r="BC80" s="39">
        <v>201.579</v>
      </c>
      <c r="BD80" s="39">
        <v>194.13</v>
      </c>
      <c r="BE80" s="39">
        <v>200.141</v>
      </c>
      <c r="BF80" s="39">
        <v>208.851</v>
      </c>
      <c r="BG80" s="39">
        <v>218.504</v>
      </c>
      <c r="BH80" s="39">
        <v>217.041</v>
      </c>
      <c r="BI80" s="39">
        <v>234.839</v>
      </c>
      <c r="BJ80" s="39">
        <v>239.927</v>
      </c>
      <c r="BK80" s="39">
        <v>259.692</v>
      </c>
      <c r="BL80" s="39">
        <v>261.209</v>
      </c>
      <c r="BM80" s="39">
        <v>253.723</v>
      </c>
      <c r="BN80" s="39">
        <v>256.064</v>
      </c>
      <c r="BO80" s="39">
        <v>265.335</v>
      </c>
      <c r="BP80" s="39">
        <v>256.184</v>
      </c>
      <c r="BQ80" s="39">
        <v>257.547</v>
      </c>
      <c r="BR80" s="39">
        <v>235.563</v>
      </c>
      <c r="BS80" s="39">
        <v>224.496</v>
      </c>
      <c r="BT80" s="39">
        <v>204.845</v>
      </c>
      <c r="BU80" s="39">
        <v>187.691</v>
      </c>
      <c r="BV80" s="39">
        <v>170.73</v>
      </c>
      <c r="BW80" s="39">
        <v>153.114</v>
      </c>
      <c r="BX80" s="39">
        <v>140.266</v>
      </c>
      <c r="BY80" s="39">
        <v>131.306</v>
      </c>
      <c r="BZ80" s="39">
        <v>123.794</v>
      </c>
      <c r="CA80" s="39">
        <v>117.197</v>
      </c>
      <c r="CB80" s="39">
        <v>111.367</v>
      </c>
      <c r="CC80" s="39">
        <v>106.265</v>
      </c>
      <c r="CD80" s="39">
        <v>101.883</v>
      </c>
      <c r="CE80" s="39">
        <v>98.19799999999999</v>
      </c>
    </row>
    <row r="81" ht="12.9" customHeight="1">
      <c r="A81" s="40">
        <v>73</v>
      </c>
      <c r="B81" s="39">
        <v>272.28</v>
      </c>
      <c r="C81" s="39">
        <v>280.094</v>
      </c>
      <c r="D81" s="39">
        <v>311.723</v>
      </c>
      <c r="E81" s="39">
        <v>365.96</v>
      </c>
      <c r="F81" s="39">
        <v>349.781</v>
      </c>
      <c r="G81" s="39">
        <v>349.259</v>
      </c>
      <c r="H81" s="39">
        <v>347.237</v>
      </c>
      <c r="I81" s="39">
        <v>328.391</v>
      </c>
      <c r="J81" s="39">
        <v>358.33</v>
      </c>
      <c r="K81" s="39">
        <v>345.63</v>
      </c>
      <c r="L81" s="39">
        <v>366.826</v>
      </c>
      <c r="M81" s="39">
        <v>365.35</v>
      </c>
      <c r="N81" s="39">
        <v>378.621</v>
      </c>
      <c r="O81" s="39">
        <v>379.882</v>
      </c>
      <c r="P81" s="39">
        <v>395.528</v>
      </c>
      <c r="Q81" s="39">
        <v>380.779</v>
      </c>
      <c r="R81" s="39">
        <v>366.29</v>
      </c>
      <c r="S81" s="39">
        <v>356.251</v>
      </c>
      <c r="T81" s="39">
        <v>331.937</v>
      </c>
      <c r="U81" s="39">
        <v>315.779</v>
      </c>
      <c r="V81" s="39">
        <v>318.081</v>
      </c>
      <c r="W81" s="39">
        <v>307.782</v>
      </c>
      <c r="X81" s="39">
        <v>310.228</v>
      </c>
      <c r="Y81" s="39">
        <v>303.962</v>
      </c>
      <c r="Z81" s="39">
        <v>327.226</v>
      </c>
      <c r="AA81" s="39">
        <v>328.946</v>
      </c>
      <c r="AB81" s="39">
        <v>331.436</v>
      </c>
      <c r="AC81" s="39">
        <v>319.947</v>
      </c>
      <c r="AD81" s="39">
        <v>326.728</v>
      </c>
      <c r="AE81" s="39">
        <v>333.782</v>
      </c>
      <c r="AF81" s="39">
        <v>337.972</v>
      </c>
      <c r="AG81" s="39">
        <v>320.301</v>
      </c>
      <c r="AH81" s="39">
        <v>329.468</v>
      </c>
      <c r="AI81" s="39">
        <v>330.336</v>
      </c>
      <c r="AJ81" s="39">
        <v>348.403</v>
      </c>
      <c r="AK81" s="39">
        <v>340.772</v>
      </c>
      <c r="AL81" s="39">
        <v>351.927</v>
      </c>
      <c r="AM81" s="39">
        <v>385.025</v>
      </c>
      <c r="AN81" s="39">
        <v>380.488</v>
      </c>
      <c r="AO81" s="39">
        <v>372.038</v>
      </c>
      <c r="AP81" s="39">
        <v>383.976</v>
      </c>
      <c r="AQ81" s="39">
        <v>361.15</v>
      </c>
      <c r="AR81" s="39">
        <v>352.477</v>
      </c>
      <c r="AS81" s="39">
        <v>332.244</v>
      </c>
      <c r="AT81" s="39">
        <v>318.628</v>
      </c>
      <c r="AU81" s="39">
        <v>304.011</v>
      </c>
      <c r="AV81" s="39">
        <v>286.664</v>
      </c>
      <c r="AW81" s="39">
        <v>267.413</v>
      </c>
      <c r="AX81" s="39">
        <v>253.496</v>
      </c>
      <c r="AY81" s="39">
        <v>244.64</v>
      </c>
      <c r="AZ81" s="39">
        <v>235.263</v>
      </c>
      <c r="BA81" s="39">
        <v>218.408</v>
      </c>
      <c r="BB81" s="39">
        <v>208.543</v>
      </c>
      <c r="BC81" s="39">
        <v>196.148</v>
      </c>
      <c r="BD81" s="39">
        <v>193.322</v>
      </c>
      <c r="BE81" s="39">
        <v>186.197</v>
      </c>
      <c r="BF81" s="39">
        <v>192.004</v>
      </c>
      <c r="BG81" s="39">
        <v>200.431</v>
      </c>
      <c r="BH81" s="39">
        <v>209.75</v>
      </c>
      <c r="BI81" s="39">
        <v>208.379</v>
      </c>
      <c r="BJ81" s="39">
        <v>225.56</v>
      </c>
      <c r="BK81" s="39">
        <v>230.498</v>
      </c>
      <c r="BL81" s="39">
        <v>249.556</v>
      </c>
      <c r="BM81" s="39">
        <v>251.064</v>
      </c>
      <c r="BN81" s="39">
        <v>243.926</v>
      </c>
      <c r="BO81" s="39">
        <v>246.233</v>
      </c>
      <c r="BP81" s="39">
        <v>255.218</v>
      </c>
      <c r="BQ81" s="39">
        <v>246.468</v>
      </c>
      <c r="BR81" s="39">
        <v>247.839</v>
      </c>
      <c r="BS81" s="39">
        <v>226.694</v>
      </c>
      <c r="BT81" s="39">
        <v>216.076</v>
      </c>
      <c r="BU81" s="39">
        <v>197.187</v>
      </c>
      <c r="BV81" s="39">
        <v>180.678</v>
      </c>
      <c r="BW81" s="39">
        <v>164.347</v>
      </c>
      <c r="BX81" s="39">
        <v>147.392</v>
      </c>
      <c r="BY81" s="39">
        <v>135.021</v>
      </c>
      <c r="BZ81" s="39">
        <v>126.397</v>
      </c>
      <c r="CA81" s="39">
        <v>119.168</v>
      </c>
      <c r="CB81" s="39">
        <v>112.821</v>
      </c>
      <c r="CC81" s="39">
        <v>107.212</v>
      </c>
      <c r="CD81" s="39">
        <v>102.305</v>
      </c>
      <c r="CE81" s="39">
        <v>98.089</v>
      </c>
    </row>
    <row r="82" ht="12.9" customHeight="1">
      <c r="A82" s="40">
        <v>74</v>
      </c>
      <c r="B82" s="39">
        <v>175.628</v>
      </c>
      <c r="C82" s="39">
        <v>259.883</v>
      </c>
      <c r="D82" s="39">
        <v>267.283</v>
      </c>
      <c r="E82" s="39">
        <v>297.416</v>
      </c>
      <c r="F82" s="39">
        <v>349.17</v>
      </c>
      <c r="G82" s="39">
        <v>333.655</v>
      </c>
      <c r="H82" s="39">
        <v>333.149</v>
      </c>
      <c r="I82" s="39">
        <v>331.251</v>
      </c>
      <c r="J82" s="39">
        <v>313.233</v>
      </c>
      <c r="K82" s="39">
        <v>341.759</v>
      </c>
      <c r="L82" s="39">
        <v>329.624</v>
      </c>
      <c r="M82" s="39">
        <v>349.802</v>
      </c>
      <c r="N82" s="39">
        <v>348.374</v>
      </c>
      <c r="O82" s="39">
        <v>361.006</v>
      </c>
      <c r="P82" s="39">
        <v>362.206</v>
      </c>
      <c r="Q82" s="39">
        <v>377.094</v>
      </c>
      <c r="R82" s="39">
        <v>363.034</v>
      </c>
      <c r="S82" s="39">
        <v>349.253</v>
      </c>
      <c r="T82" s="39">
        <v>339.679</v>
      </c>
      <c r="U82" s="39">
        <v>316.491</v>
      </c>
      <c r="V82" s="39">
        <v>301.069</v>
      </c>
      <c r="W82" s="39">
        <v>303.245</v>
      </c>
      <c r="X82" s="39">
        <v>293.425</v>
      </c>
      <c r="Y82" s="39">
        <v>295.748</v>
      </c>
      <c r="Z82" s="39">
        <v>289.787</v>
      </c>
      <c r="AA82" s="39">
        <v>311.954</v>
      </c>
      <c r="AB82" s="39">
        <v>313.61</v>
      </c>
      <c r="AC82" s="39">
        <v>316.033</v>
      </c>
      <c r="AD82" s="39">
        <v>305.084</v>
      </c>
      <c r="AE82" s="39">
        <v>311.586</v>
      </c>
      <c r="AF82" s="39">
        <v>318.333</v>
      </c>
      <c r="AG82" s="39">
        <v>322.322</v>
      </c>
      <c r="AH82" s="39">
        <v>305.504</v>
      </c>
      <c r="AI82" s="39">
        <v>314.258</v>
      </c>
      <c r="AJ82" s="39">
        <v>315.089</v>
      </c>
      <c r="AK82" s="39">
        <v>332.355</v>
      </c>
      <c r="AL82" s="39">
        <v>325.108</v>
      </c>
      <c r="AM82" s="39">
        <v>335.735</v>
      </c>
      <c r="AN82" s="39">
        <v>367.392</v>
      </c>
      <c r="AO82" s="39">
        <v>363.127</v>
      </c>
      <c r="AP82" s="39">
        <v>355.111</v>
      </c>
      <c r="AQ82" s="39">
        <v>366.546</v>
      </c>
      <c r="AR82" s="39">
        <v>344.787</v>
      </c>
      <c r="AS82" s="39">
        <v>336.552</v>
      </c>
      <c r="AT82" s="39">
        <v>317.256</v>
      </c>
      <c r="AU82" s="39">
        <v>304.286</v>
      </c>
      <c r="AV82" s="39">
        <v>290.36</v>
      </c>
      <c r="AW82" s="39">
        <v>273.82</v>
      </c>
      <c r="AX82" s="39">
        <v>255.455</v>
      </c>
      <c r="AY82" s="39">
        <v>242.181</v>
      </c>
      <c r="AZ82" s="39">
        <v>233.75</v>
      </c>
      <c r="BA82" s="39">
        <v>224.825</v>
      </c>
      <c r="BB82" s="39">
        <v>208.737</v>
      </c>
      <c r="BC82" s="39">
        <v>199.338</v>
      </c>
      <c r="BD82" s="39">
        <v>187.489</v>
      </c>
      <c r="BE82" s="39">
        <v>184.818</v>
      </c>
      <c r="BF82" s="39">
        <v>178.03</v>
      </c>
      <c r="BG82" s="39">
        <v>183.626</v>
      </c>
      <c r="BH82" s="39">
        <v>191.756</v>
      </c>
      <c r="BI82" s="39">
        <v>200.728</v>
      </c>
      <c r="BJ82" s="39">
        <v>199.451</v>
      </c>
      <c r="BK82" s="39">
        <v>215.99</v>
      </c>
      <c r="BL82" s="39">
        <v>220.769</v>
      </c>
      <c r="BM82" s="39">
        <v>239.09</v>
      </c>
      <c r="BN82" s="39">
        <v>240.589</v>
      </c>
      <c r="BO82" s="39">
        <v>233.813</v>
      </c>
      <c r="BP82" s="39">
        <v>236.084</v>
      </c>
      <c r="BQ82" s="39">
        <v>244.77</v>
      </c>
      <c r="BR82" s="39">
        <v>236.438</v>
      </c>
      <c r="BS82" s="39">
        <v>237.816</v>
      </c>
      <c r="BT82" s="39">
        <v>217.548</v>
      </c>
      <c r="BU82" s="39">
        <v>207.4</v>
      </c>
      <c r="BV82" s="39">
        <v>189.307</v>
      </c>
      <c r="BW82" s="39">
        <v>173.472</v>
      </c>
      <c r="BX82" s="39">
        <v>157.799</v>
      </c>
      <c r="BY82" s="39">
        <v>141.535</v>
      </c>
      <c r="BZ82" s="39">
        <v>129.662</v>
      </c>
      <c r="CA82" s="39">
        <v>121.392</v>
      </c>
      <c r="CB82" s="39">
        <v>114.46</v>
      </c>
      <c r="CC82" s="39">
        <v>108.374</v>
      </c>
      <c r="CD82" s="39">
        <v>102.997</v>
      </c>
      <c r="CE82" s="39">
        <v>98.29300000000001</v>
      </c>
    </row>
    <row r="83" ht="12.9" customHeight="1">
      <c r="A83" s="40">
        <v>75</v>
      </c>
      <c r="B83" s="39">
        <v>198.079</v>
      </c>
      <c r="C83" s="39">
        <v>166.864</v>
      </c>
      <c r="D83" s="39">
        <v>246.879</v>
      </c>
      <c r="E83" s="39">
        <v>253.845</v>
      </c>
      <c r="F83" s="39">
        <v>282.418</v>
      </c>
      <c r="G83" s="39">
        <v>331.577</v>
      </c>
      <c r="H83" s="39">
        <v>316.76</v>
      </c>
      <c r="I83" s="39">
        <v>316.28</v>
      </c>
      <c r="J83" s="39">
        <v>314.503</v>
      </c>
      <c r="K83" s="39">
        <v>297.359</v>
      </c>
      <c r="L83" s="39">
        <v>324.409</v>
      </c>
      <c r="M83" s="39">
        <v>312.871</v>
      </c>
      <c r="N83" s="39">
        <v>332.003</v>
      </c>
      <c r="O83" s="39">
        <v>330.632</v>
      </c>
      <c r="P83" s="39">
        <v>342.604</v>
      </c>
      <c r="Q83" s="39">
        <v>343.747</v>
      </c>
      <c r="R83" s="39">
        <v>357.852</v>
      </c>
      <c r="S83" s="39">
        <v>344.513</v>
      </c>
      <c r="T83" s="39">
        <v>331.471</v>
      </c>
      <c r="U83" s="39">
        <v>322.388</v>
      </c>
      <c r="V83" s="39">
        <v>300.361</v>
      </c>
      <c r="W83" s="39">
        <v>285.712</v>
      </c>
      <c r="X83" s="39">
        <v>287.762</v>
      </c>
      <c r="Y83" s="39">
        <v>278.444</v>
      </c>
      <c r="Z83" s="39">
        <v>280.642</v>
      </c>
      <c r="AA83" s="39">
        <v>275</v>
      </c>
      <c r="AB83" s="39">
        <v>296.027</v>
      </c>
      <c r="AC83" s="39">
        <v>297.618</v>
      </c>
      <c r="AD83" s="39">
        <v>299.97</v>
      </c>
      <c r="AE83" s="39">
        <v>289.586</v>
      </c>
      <c r="AF83" s="39">
        <v>295.795</v>
      </c>
      <c r="AG83" s="39">
        <v>302.225</v>
      </c>
      <c r="AH83" s="39">
        <v>306.016</v>
      </c>
      <c r="AI83" s="39">
        <v>290.084</v>
      </c>
      <c r="AJ83" s="39">
        <v>298.414</v>
      </c>
      <c r="AK83" s="39">
        <v>299.21</v>
      </c>
      <c r="AL83" s="39">
        <v>315.641</v>
      </c>
      <c r="AM83" s="39">
        <v>308.799</v>
      </c>
      <c r="AN83" s="39">
        <v>318.881</v>
      </c>
      <c r="AO83" s="39">
        <v>349.039</v>
      </c>
      <c r="AP83" s="39">
        <v>345.052</v>
      </c>
      <c r="AQ83" s="39">
        <v>337.49</v>
      </c>
      <c r="AR83" s="39">
        <v>348.402</v>
      </c>
      <c r="AS83" s="39">
        <v>327.755</v>
      </c>
      <c r="AT83" s="39">
        <v>319.975</v>
      </c>
      <c r="AU83" s="39">
        <v>301.656</v>
      </c>
      <c r="AV83" s="39">
        <v>289.357</v>
      </c>
      <c r="AW83" s="39">
        <v>276.151</v>
      </c>
      <c r="AX83" s="39">
        <v>260.45</v>
      </c>
      <c r="AY83" s="39">
        <v>243.008</v>
      </c>
      <c r="AZ83" s="39">
        <v>230.4</v>
      </c>
      <c r="BA83" s="39">
        <v>222.412</v>
      </c>
      <c r="BB83" s="39">
        <v>213.957</v>
      </c>
      <c r="BC83" s="39">
        <v>198.666</v>
      </c>
      <c r="BD83" s="39">
        <v>189.75</v>
      </c>
      <c r="BE83" s="39">
        <v>178.471</v>
      </c>
      <c r="BF83" s="39">
        <v>175.96</v>
      </c>
      <c r="BG83" s="39">
        <v>169.524</v>
      </c>
      <c r="BH83" s="39">
        <v>174.898</v>
      </c>
      <c r="BI83" s="39">
        <v>182.717</v>
      </c>
      <c r="BJ83" s="39">
        <v>191.327</v>
      </c>
      <c r="BK83" s="39">
        <v>190.148</v>
      </c>
      <c r="BL83" s="39">
        <v>206.013</v>
      </c>
      <c r="BM83" s="39">
        <v>210.627</v>
      </c>
      <c r="BN83" s="39">
        <v>228.182</v>
      </c>
      <c r="BO83" s="39">
        <v>229.668</v>
      </c>
      <c r="BP83" s="39">
        <v>223.267</v>
      </c>
      <c r="BQ83" s="39">
        <v>225.498</v>
      </c>
      <c r="BR83" s="39">
        <v>233.872</v>
      </c>
      <c r="BS83" s="39">
        <v>225.971</v>
      </c>
      <c r="BT83" s="39">
        <v>227.357</v>
      </c>
      <c r="BU83" s="39">
        <v>208.001</v>
      </c>
      <c r="BV83" s="39">
        <v>198.342</v>
      </c>
      <c r="BW83" s="39">
        <v>181.073</v>
      </c>
      <c r="BX83" s="39">
        <v>165.942</v>
      </c>
      <c r="BY83" s="39">
        <v>150.954</v>
      </c>
      <c r="BZ83" s="39">
        <v>135.409</v>
      </c>
      <c r="CA83" s="39">
        <v>124.055</v>
      </c>
      <c r="CB83" s="39">
        <v>116.152</v>
      </c>
      <c r="CC83" s="39">
        <v>109.53</v>
      </c>
      <c r="CD83" s="39">
        <v>103.715</v>
      </c>
      <c r="CE83" s="39">
        <v>98.57899999999999</v>
      </c>
    </row>
    <row r="84" ht="12.9" customHeight="1">
      <c r="A84" s="40">
        <v>76</v>
      </c>
      <c r="B84" s="39">
        <v>171.266</v>
      </c>
      <c r="C84" s="39">
        <v>187.281</v>
      </c>
      <c r="D84" s="39">
        <v>157.691</v>
      </c>
      <c r="E84" s="39">
        <v>233.264</v>
      </c>
      <c r="F84" s="39">
        <v>239.787</v>
      </c>
      <c r="G84" s="39">
        <v>266.74</v>
      </c>
      <c r="H84" s="39">
        <v>313.186</v>
      </c>
      <c r="I84" s="39">
        <v>299.114</v>
      </c>
      <c r="J84" s="39">
        <v>298.656</v>
      </c>
      <c r="K84" s="39">
        <v>297.006</v>
      </c>
      <c r="L84" s="39">
        <v>280.775</v>
      </c>
      <c r="M84" s="39">
        <v>306.291</v>
      </c>
      <c r="N84" s="39">
        <v>295.39</v>
      </c>
      <c r="O84" s="39">
        <v>313.44</v>
      </c>
      <c r="P84" s="39">
        <v>312.134</v>
      </c>
      <c r="Q84" s="39">
        <v>323.424</v>
      </c>
      <c r="R84" s="39">
        <v>324.512</v>
      </c>
      <c r="S84" s="39">
        <v>337.803</v>
      </c>
      <c r="T84" s="39">
        <v>325.218</v>
      </c>
      <c r="U84" s="39">
        <v>312.946</v>
      </c>
      <c r="V84" s="39">
        <v>304.358</v>
      </c>
      <c r="W84" s="39">
        <v>283.544</v>
      </c>
      <c r="X84" s="39">
        <v>269.701</v>
      </c>
      <c r="Y84" s="39">
        <v>271.624</v>
      </c>
      <c r="Z84" s="39">
        <v>262.83</v>
      </c>
      <c r="AA84" s="39">
        <v>264.902</v>
      </c>
      <c r="AB84" s="39">
        <v>259.592</v>
      </c>
      <c r="AC84" s="39">
        <v>279.443</v>
      </c>
      <c r="AD84" s="39">
        <v>280.968</v>
      </c>
      <c r="AE84" s="39">
        <v>283.243</v>
      </c>
      <c r="AF84" s="39">
        <v>273.448</v>
      </c>
      <c r="AG84" s="39">
        <v>279.355</v>
      </c>
      <c r="AH84" s="39">
        <v>285.463</v>
      </c>
      <c r="AI84" s="39">
        <v>289.052</v>
      </c>
      <c r="AJ84" s="39">
        <v>274.04</v>
      </c>
      <c r="AK84" s="39">
        <v>281.933</v>
      </c>
      <c r="AL84" s="39">
        <v>282.697</v>
      </c>
      <c r="AM84" s="39">
        <v>298.27</v>
      </c>
      <c r="AN84" s="39">
        <v>291.846</v>
      </c>
      <c r="AO84" s="39">
        <v>301.373</v>
      </c>
      <c r="AP84" s="39">
        <v>329.976</v>
      </c>
      <c r="AQ84" s="39">
        <v>326.279</v>
      </c>
      <c r="AR84" s="39">
        <v>319.186</v>
      </c>
      <c r="AS84" s="39">
        <v>329.561</v>
      </c>
      <c r="AT84" s="39">
        <v>310.067</v>
      </c>
      <c r="AU84" s="39">
        <v>302.758</v>
      </c>
      <c r="AV84" s="39">
        <v>285.455</v>
      </c>
      <c r="AW84" s="39">
        <v>273.853</v>
      </c>
      <c r="AX84" s="39">
        <v>261.392</v>
      </c>
      <c r="AY84" s="39">
        <v>246.561</v>
      </c>
      <c r="AZ84" s="39">
        <v>230.074</v>
      </c>
      <c r="BA84" s="39">
        <v>218.159</v>
      </c>
      <c r="BB84" s="39">
        <v>210.63</v>
      </c>
      <c r="BC84" s="39">
        <v>202.661</v>
      </c>
      <c r="BD84" s="39">
        <v>188.194</v>
      </c>
      <c r="BE84" s="39">
        <v>179.778</v>
      </c>
      <c r="BF84" s="39">
        <v>169.09</v>
      </c>
      <c r="BG84" s="39">
        <v>166.746</v>
      </c>
      <c r="BH84" s="39">
        <v>160.673</v>
      </c>
      <c r="BI84" s="39">
        <v>165.82</v>
      </c>
      <c r="BJ84" s="39">
        <v>173.314</v>
      </c>
      <c r="BK84" s="39">
        <v>181.549</v>
      </c>
      <c r="BL84" s="39">
        <v>180.472</v>
      </c>
      <c r="BM84" s="39">
        <v>195.639</v>
      </c>
      <c r="BN84" s="39">
        <v>200.083</v>
      </c>
      <c r="BO84" s="39">
        <v>216.845</v>
      </c>
      <c r="BP84" s="39">
        <v>218.321</v>
      </c>
      <c r="BQ84" s="39">
        <v>212.305</v>
      </c>
      <c r="BR84" s="39">
        <v>214.494</v>
      </c>
      <c r="BS84" s="39">
        <v>222.545</v>
      </c>
      <c r="BT84" s="39">
        <v>215.091</v>
      </c>
      <c r="BU84" s="39">
        <v>216.483</v>
      </c>
      <c r="BV84" s="39">
        <v>198.071</v>
      </c>
      <c r="BW84" s="39">
        <v>188.915</v>
      </c>
      <c r="BX84" s="39">
        <v>172.5</v>
      </c>
      <c r="BY84" s="39">
        <v>158.094</v>
      </c>
      <c r="BZ84" s="39">
        <v>143.816</v>
      </c>
      <c r="CA84" s="39">
        <v>129.011</v>
      </c>
      <c r="CB84" s="39">
        <v>118.194</v>
      </c>
      <c r="CC84" s="39">
        <v>110.67</v>
      </c>
      <c r="CD84" s="39">
        <v>104.368</v>
      </c>
      <c r="CE84" s="39">
        <v>98.833</v>
      </c>
    </row>
    <row r="85" ht="12.9" customHeight="1">
      <c r="A85" s="40">
        <v>77</v>
      </c>
      <c r="B85" s="39">
        <v>207.681</v>
      </c>
      <c r="C85" s="39">
        <v>160.977</v>
      </c>
      <c r="D85" s="39">
        <v>176.014</v>
      </c>
      <c r="E85" s="39">
        <v>148.118</v>
      </c>
      <c r="F85" s="39">
        <v>219.09</v>
      </c>
      <c r="G85" s="39">
        <v>225.164</v>
      </c>
      <c r="H85" s="39">
        <v>250.434</v>
      </c>
      <c r="I85" s="39">
        <v>294.067</v>
      </c>
      <c r="J85" s="39">
        <v>280.774</v>
      </c>
      <c r="K85" s="39">
        <v>280.344</v>
      </c>
      <c r="L85" s="39">
        <v>278.819</v>
      </c>
      <c r="M85" s="39">
        <v>263.542</v>
      </c>
      <c r="N85" s="39">
        <v>287.487</v>
      </c>
      <c r="O85" s="39">
        <v>277.253</v>
      </c>
      <c r="P85" s="39">
        <v>294.187</v>
      </c>
      <c r="Q85" s="39">
        <v>292.953</v>
      </c>
      <c r="R85" s="39">
        <v>303.545</v>
      </c>
      <c r="S85" s="39">
        <v>304.573</v>
      </c>
      <c r="T85" s="39">
        <v>317.033</v>
      </c>
      <c r="U85" s="39">
        <v>305.234</v>
      </c>
      <c r="V85" s="39">
        <v>293.738</v>
      </c>
      <c r="W85" s="39">
        <v>285.669</v>
      </c>
      <c r="X85" s="39">
        <v>266.116</v>
      </c>
      <c r="Y85" s="39">
        <v>253.114</v>
      </c>
      <c r="Z85" s="39">
        <v>254.913</v>
      </c>
      <c r="AA85" s="39">
        <v>246.663</v>
      </c>
      <c r="AB85" s="39">
        <v>248.611</v>
      </c>
      <c r="AC85" s="39">
        <v>243.647</v>
      </c>
      <c r="AD85" s="39">
        <v>262.287</v>
      </c>
      <c r="AE85" s="39">
        <v>263.746</v>
      </c>
      <c r="AF85" s="39">
        <v>265.941</v>
      </c>
      <c r="AG85" s="39">
        <v>256.759</v>
      </c>
      <c r="AH85" s="39">
        <v>262.359</v>
      </c>
      <c r="AI85" s="39">
        <v>268.137</v>
      </c>
      <c r="AJ85" s="39">
        <v>271.525</v>
      </c>
      <c r="AK85" s="39">
        <v>257.465</v>
      </c>
      <c r="AL85" s="39">
        <v>264.909</v>
      </c>
      <c r="AM85" s="39">
        <v>265.648</v>
      </c>
      <c r="AN85" s="39">
        <v>280.336</v>
      </c>
      <c r="AO85" s="39">
        <v>274.346</v>
      </c>
      <c r="AP85" s="39">
        <v>283.31</v>
      </c>
      <c r="AQ85" s="39">
        <v>310.31</v>
      </c>
      <c r="AR85" s="39">
        <v>306.911</v>
      </c>
      <c r="AS85" s="39">
        <v>300.303</v>
      </c>
      <c r="AT85" s="39">
        <v>310.129</v>
      </c>
      <c r="AU85" s="39">
        <v>291.825</v>
      </c>
      <c r="AV85" s="39">
        <v>285.006</v>
      </c>
      <c r="AW85" s="39">
        <v>268.751</v>
      </c>
      <c r="AX85" s="39">
        <v>257.87</v>
      </c>
      <c r="AY85" s="39">
        <v>246.18</v>
      </c>
      <c r="AZ85" s="39">
        <v>232.247</v>
      </c>
      <c r="BA85" s="39">
        <v>216.746</v>
      </c>
      <c r="BB85" s="39">
        <v>205.547</v>
      </c>
      <c r="BC85" s="39">
        <v>198.49</v>
      </c>
      <c r="BD85" s="39">
        <v>191.023</v>
      </c>
      <c r="BE85" s="39">
        <v>177.407</v>
      </c>
      <c r="BF85" s="39">
        <v>169.506</v>
      </c>
      <c r="BG85" s="39">
        <v>159.432</v>
      </c>
      <c r="BH85" s="39">
        <v>157.259</v>
      </c>
      <c r="BI85" s="39">
        <v>151.56</v>
      </c>
      <c r="BJ85" s="39">
        <v>156.473</v>
      </c>
      <c r="BK85" s="39">
        <v>163.633</v>
      </c>
      <c r="BL85" s="39">
        <v>171.482</v>
      </c>
      <c r="BM85" s="39">
        <v>170.511</v>
      </c>
      <c r="BN85" s="39">
        <v>184.958</v>
      </c>
      <c r="BO85" s="39">
        <v>189.227</v>
      </c>
      <c r="BP85" s="39">
        <v>205.176</v>
      </c>
      <c r="BQ85" s="39">
        <v>206.64</v>
      </c>
      <c r="BR85" s="39">
        <v>201.02</v>
      </c>
      <c r="BS85" s="39">
        <v>203.168</v>
      </c>
      <c r="BT85" s="39">
        <v>210.887</v>
      </c>
      <c r="BU85" s="39">
        <v>203.89</v>
      </c>
      <c r="BV85" s="39">
        <v>205.29</v>
      </c>
      <c r="BW85" s="39">
        <v>187.851</v>
      </c>
      <c r="BX85" s="39">
        <v>179.214</v>
      </c>
      <c r="BY85" s="39">
        <v>163.675</v>
      </c>
      <c r="BZ85" s="39">
        <v>150.017</v>
      </c>
      <c r="CA85" s="39">
        <v>136.469</v>
      </c>
      <c r="CB85" s="39">
        <v>122.427</v>
      </c>
      <c r="CC85" s="39">
        <v>112.161</v>
      </c>
      <c r="CD85" s="39">
        <v>105.029</v>
      </c>
      <c r="CE85" s="39">
        <v>99.054</v>
      </c>
    </row>
    <row r="86" ht="12.9" customHeight="1">
      <c r="A86" s="40">
        <v>78</v>
      </c>
      <c r="B86" s="39">
        <v>264.224</v>
      </c>
      <c r="C86" s="39">
        <v>193.96</v>
      </c>
      <c r="D86" s="39">
        <v>150.307</v>
      </c>
      <c r="E86" s="39">
        <v>164.331</v>
      </c>
      <c r="F86" s="39">
        <v>138.213</v>
      </c>
      <c r="G86" s="39">
        <v>204.433</v>
      </c>
      <c r="H86" s="39">
        <v>210.045</v>
      </c>
      <c r="I86" s="39">
        <v>233.59</v>
      </c>
      <c r="J86" s="39">
        <v>274.309</v>
      </c>
      <c r="K86" s="39">
        <v>261.84</v>
      </c>
      <c r="L86" s="39">
        <v>261.437</v>
      </c>
      <c r="M86" s="39">
        <v>260.038</v>
      </c>
      <c r="N86" s="39">
        <v>245.774</v>
      </c>
      <c r="O86" s="39">
        <v>268.105</v>
      </c>
      <c r="P86" s="39">
        <v>258.566</v>
      </c>
      <c r="Q86" s="39">
        <v>274.36</v>
      </c>
      <c r="R86" s="39">
        <v>273.212</v>
      </c>
      <c r="S86" s="39">
        <v>283.091</v>
      </c>
      <c r="T86" s="39">
        <v>284.066</v>
      </c>
      <c r="U86" s="39">
        <v>295.682</v>
      </c>
      <c r="V86" s="39">
        <v>284.677</v>
      </c>
      <c r="W86" s="39">
        <v>273.985</v>
      </c>
      <c r="X86" s="39">
        <v>266.458</v>
      </c>
      <c r="Y86" s="39">
        <v>248.21</v>
      </c>
      <c r="Z86" s="39">
        <v>236.08</v>
      </c>
      <c r="AA86" s="39">
        <v>237.758</v>
      </c>
      <c r="AB86" s="39">
        <v>230.074</v>
      </c>
      <c r="AC86" s="39">
        <v>231.899</v>
      </c>
      <c r="AD86" s="39">
        <v>227.293</v>
      </c>
      <c r="AE86" s="39">
        <v>244.696</v>
      </c>
      <c r="AF86" s="39">
        <v>246.089</v>
      </c>
      <c r="AG86" s="39">
        <v>248.2</v>
      </c>
      <c r="AH86" s="39">
        <v>239.659</v>
      </c>
      <c r="AI86" s="39">
        <v>244.943</v>
      </c>
      <c r="AJ86" s="39">
        <v>250.386</v>
      </c>
      <c r="AK86" s="39">
        <v>253.572</v>
      </c>
      <c r="AL86" s="39">
        <v>240.489</v>
      </c>
      <c r="AM86" s="39">
        <v>247.479</v>
      </c>
      <c r="AN86" s="39">
        <v>248.198</v>
      </c>
      <c r="AO86" s="39">
        <v>261.98</v>
      </c>
      <c r="AP86" s="39">
        <v>256.437</v>
      </c>
      <c r="AQ86" s="39">
        <v>264.831</v>
      </c>
      <c r="AR86" s="39">
        <v>290.182</v>
      </c>
      <c r="AS86" s="39">
        <v>287.088</v>
      </c>
      <c r="AT86" s="39">
        <v>280.979</v>
      </c>
      <c r="AU86" s="39">
        <v>290.243</v>
      </c>
      <c r="AV86" s="39">
        <v>273.165</v>
      </c>
      <c r="AW86" s="39">
        <v>266.848</v>
      </c>
      <c r="AX86" s="39">
        <v>251.674</v>
      </c>
      <c r="AY86" s="39">
        <v>241.535</v>
      </c>
      <c r="AZ86" s="39">
        <v>230.636</v>
      </c>
      <c r="BA86" s="39">
        <v>217.628</v>
      </c>
      <c r="BB86" s="39">
        <v>203.14</v>
      </c>
      <c r="BC86" s="39">
        <v>192.677</v>
      </c>
      <c r="BD86" s="39">
        <v>186.107</v>
      </c>
      <c r="BE86" s="39">
        <v>179.155</v>
      </c>
      <c r="BF86" s="39">
        <v>166.412</v>
      </c>
      <c r="BG86" s="39">
        <v>159.041</v>
      </c>
      <c r="BH86" s="39">
        <v>149.599</v>
      </c>
      <c r="BI86" s="39">
        <v>147.603</v>
      </c>
      <c r="BJ86" s="39">
        <v>142.289</v>
      </c>
      <c r="BK86" s="39">
        <v>146.961</v>
      </c>
      <c r="BL86" s="39">
        <v>153.774</v>
      </c>
      <c r="BM86" s="39">
        <v>161.226</v>
      </c>
      <c r="BN86" s="39">
        <v>160.365</v>
      </c>
      <c r="BO86" s="39">
        <v>174.068</v>
      </c>
      <c r="BP86" s="39">
        <v>178.157</v>
      </c>
      <c r="BQ86" s="39">
        <v>193.27</v>
      </c>
      <c r="BR86" s="39">
        <v>194.722</v>
      </c>
      <c r="BS86" s="39">
        <v>189.507</v>
      </c>
      <c r="BT86" s="39">
        <v>191.611</v>
      </c>
      <c r="BU86" s="39">
        <v>198.987</v>
      </c>
      <c r="BV86" s="39">
        <v>192.461</v>
      </c>
      <c r="BW86" s="39">
        <v>193.867</v>
      </c>
      <c r="BX86" s="39">
        <v>177.428</v>
      </c>
      <c r="BY86" s="39">
        <v>169.326</v>
      </c>
      <c r="BZ86" s="39">
        <v>154.686</v>
      </c>
      <c r="CA86" s="39">
        <v>141.798</v>
      </c>
      <c r="CB86" s="39">
        <v>129.003</v>
      </c>
      <c r="CC86" s="39">
        <v>115.744</v>
      </c>
      <c r="CD86" s="39">
        <v>106.046</v>
      </c>
      <c r="CE86" s="39">
        <v>99.315</v>
      </c>
    </row>
    <row r="87" ht="12.9" customHeight="1">
      <c r="A87" s="40">
        <v>79</v>
      </c>
      <c r="B87" s="39">
        <v>252.854</v>
      </c>
      <c r="C87" s="39">
        <v>244.88</v>
      </c>
      <c r="D87" s="39">
        <v>179.817</v>
      </c>
      <c r="E87" s="39">
        <v>139.305</v>
      </c>
      <c r="F87" s="39">
        <v>152.292</v>
      </c>
      <c r="G87" s="39">
        <v>128.019</v>
      </c>
      <c r="H87" s="39">
        <v>189.35</v>
      </c>
      <c r="I87" s="39">
        <v>194.503</v>
      </c>
      <c r="J87" s="39">
        <v>216.278</v>
      </c>
      <c r="K87" s="39">
        <v>254.006</v>
      </c>
      <c r="L87" s="39">
        <v>242.393</v>
      </c>
      <c r="M87" s="39">
        <v>242.019</v>
      </c>
      <c r="N87" s="39">
        <v>240.768</v>
      </c>
      <c r="O87" s="39">
        <v>227.549</v>
      </c>
      <c r="P87" s="39">
        <v>248.233</v>
      </c>
      <c r="Q87" s="39">
        <v>239.413</v>
      </c>
      <c r="R87" s="39">
        <v>254.043</v>
      </c>
      <c r="S87" s="39">
        <v>252.986</v>
      </c>
      <c r="T87" s="39">
        <v>262.14</v>
      </c>
      <c r="U87" s="39">
        <v>263.068</v>
      </c>
      <c r="V87" s="39">
        <v>273.805</v>
      </c>
      <c r="W87" s="39">
        <v>263.622</v>
      </c>
      <c r="X87" s="39">
        <v>253.752</v>
      </c>
      <c r="Y87" s="39">
        <v>246.786</v>
      </c>
      <c r="Z87" s="39">
        <v>229.884</v>
      </c>
      <c r="AA87" s="39">
        <v>218.654</v>
      </c>
      <c r="AB87" s="39">
        <v>220.213</v>
      </c>
      <c r="AC87" s="39">
        <v>213.113</v>
      </c>
      <c r="AD87" s="39">
        <v>214.818</v>
      </c>
      <c r="AE87" s="39">
        <v>210.581</v>
      </c>
      <c r="AF87" s="39">
        <v>226.725</v>
      </c>
      <c r="AG87" s="39">
        <v>228.056</v>
      </c>
      <c r="AH87" s="39">
        <v>230.085</v>
      </c>
      <c r="AI87" s="39">
        <v>222.2</v>
      </c>
      <c r="AJ87" s="39">
        <v>227.164</v>
      </c>
      <c r="AK87" s="39">
        <v>232.263</v>
      </c>
      <c r="AL87" s="39">
        <v>235.248</v>
      </c>
      <c r="AM87" s="39">
        <v>223.164</v>
      </c>
      <c r="AN87" s="39">
        <v>229.695</v>
      </c>
      <c r="AO87" s="39">
        <v>230.397</v>
      </c>
      <c r="AP87" s="39">
        <v>243.255</v>
      </c>
      <c r="AQ87" s="39">
        <v>238.171</v>
      </c>
      <c r="AR87" s="39">
        <v>245.992</v>
      </c>
      <c r="AS87" s="39">
        <v>269.656</v>
      </c>
      <c r="AT87" s="39">
        <v>266.872</v>
      </c>
      <c r="AU87" s="39">
        <v>261.273</v>
      </c>
      <c r="AV87" s="39">
        <v>269.965</v>
      </c>
      <c r="AW87" s="39">
        <v>254.141</v>
      </c>
      <c r="AX87" s="39">
        <v>248.338</v>
      </c>
      <c r="AY87" s="39">
        <v>234.268</v>
      </c>
      <c r="AZ87" s="39">
        <v>224.888</v>
      </c>
      <c r="BA87" s="39">
        <v>214.8</v>
      </c>
      <c r="BB87" s="39">
        <v>202.735</v>
      </c>
      <c r="BC87" s="39">
        <v>189.283</v>
      </c>
      <c r="BD87" s="39">
        <v>179.574</v>
      </c>
      <c r="BE87" s="39">
        <v>173.502</v>
      </c>
      <c r="BF87" s="39">
        <v>167.074</v>
      </c>
      <c r="BG87" s="39">
        <v>155.225</v>
      </c>
      <c r="BH87" s="39">
        <v>148.393</v>
      </c>
      <c r="BI87" s="39">
        <v>139.6</v>
      </c>
      <c r="BJ87" s="39">
        <v>137.783</v>
      </c>
      <c r="BK87" s="39">
        <v>132.863</v>
      </c>
      <c r="BL87" s="39">
        <v>137.289</v>
      </c>
      <c r="BM87" s="39">
        <v>143.745</v>
      </c>
      <c r="BN87" s="39">
        <v>150.791</v>
      </c>
      <c r="BO87" s="39">
        <v>150.04</v>
      </c>
      <c r="BP87" s="39">
        <v>162.98</v>
      </c>
      <c r="BQ87" s="39">
        <v>166.885</v>
      </c>
      <c r="BR87" s="39">
        <v>181.142</v>
      </c>
      <c r="BS87" s="39">
        <v>182.581</v>
      </c>
      <c r="BT87" s="39">
        <v>177.777</v>
      </c>
      <c r="BU87" s="39">
        <v>179.835</v>
      </c>
      <c r="BV87" s="39">
        <v>186.859</v>
      </c>
      <c r="BW87" s="39">
        <v>180.811</v>
      </c>
      <c r="BX87" s="39">
        <v>182.222</v>
      </c>
      <c r="BY87" s="39">
        <v>166.809</v>
      </c>
      <c r="BZ87" s="39">
        <v>159.251</v>
      </c>
      <c r="CA87" s="39">
        <v>145.53</v>
      </c>
      <c r="CB87" s="39">
        <v>133.431</v>
      </c>
      <c r="CC87" s="39">
        <v>121.407</v>
      </c>
      <c r="CD87" s="39">
        <v>108.949</v>
      </c>
      <c r="CE87" s="39">
        <v>99.834</v>
      </c>
    </row>
    <row r="88" ht="12.9" customHeight="1">
      <c r="A88" s="40">
        <v>80</v>
      </c>
      <c r="B88" s="39">
        <v>251.928</v>
      </c>
      <c r="C88" s="39">
        <v>232.453</v>
      </c>
      <c r="D88" s="39">
        <v>225.098</v>
      </c>
      <c r="E88" s="39">
        <v>165.33</v>
      </c>
      <c r="F88" s="39">
        <v>128.04</v>
      </c>
      <c r="G88" s="39">
        <v>139.971</v>
      </c>
      <c r="H88" s="39">
        <v>117.594</v>
      </c>
      <c r="I88" s="39">
        <v>173.939</v>
      </c>
      <c r="J88" s="39">
        <v>178.63</v>
      </c>
      <c r="K88" s="39">
        <v>198.608</v>
      </c>
      <c r="L88" s="39">
        <v>233.278</v>
      </c>
      <c r="M88" s="39">
        <v>222.554</v>
      </c>
      <c r="N88" s="39">
        <v>222.229</v>
      </c>
      <c r="O88" s="39">
        <v>221.121</v>
      </c>
      <c r="P88" s="39">
        <v>208.975</v>
      </c>
      <c r="Q88" s="39">
        <v>227.982</v>
      </c>
      <c r="R88" s="39">
        <v>219.896</v>
      </c>
      <c r="S88" s="39">
        <v>233.341</v>
      </c>
      <c r="T88" s="39">
        <v>232.382</v>
      </c>
      <c r="U88" s="39">
        <v>240.801</v>
      </c>
      <c r="V88" s="39">
        <v>241.663</v>
      </c>
      <c r="W88" s="39">
        <v>251.517</v>
      </c>
      <c r="X88" s="39">
        <v>242.176</v>
      </c>
      <c r="Y88" s="39">
        <v>233.145</v>
      </c>
      <c r="Z88" s="39">
        <v>226.756</v>
      </c>
      <c r="AA88" s="39">
        <v>211.23</v>
      </c>
      <c r="AB88" s="39">
        <v>200.92</v>
      </c>
      <c r="AC88" s="39">
        <v>202.366</v>
      </c>
      <c r="AD88" s="39">
        <v>195.863</v>
      </c>
      <c r="AE88" s="39">
        <v>197.452</v>
      </c>
      <c r="AF88" s="39">
        <v>193.591</v>
      </c>
      <c r="AG88" s="39">
        <v>208.464</v>
      </c>
      <c r="AH88" s="39">
        <v>209.737</v>
      </c>
      <c r="AI88" s="39">
        <v>211.678</v>
      </c>
      <c r="AJ88" s="39">
        <v>204.464</v>
      </c>
      <c r="AK88" s="39">
        <v>209.101</v>
      </c>
      <c r="AL88" s="39">
        <v>213.852</v>
      </c>
      <c r="AM88" s="39">
        <v>216.64</v>
      </c>
      <c r="AN88" s="39">
        <v>205.571</v>
      </c>
      <c r="AO88" s="39">
        <v>211.638</v>
      </c>
      <c r="AP88" s="39">
        <v>212.327</v>
      </c>
      <c r="AQ88" s="39">
        <v>224.251</v>
      </c>
      <c r="AR88" s="39">
        <v>219.631</v>
      </c>
      <c r="AS88" s="39">
        <v>226.88</v>
      </c>
      <c r="AT88" s="39">
        <v>248.827</v>
      </c>
      <c r="AU88" s="39">
        <v>246.356</v>
      </c>
      <c r="AV88" s="39">
        <v>241.273</v>
      </c>
      <c r="AW88" s="39">
        <v>249.385</v>
      </c>
      <c r="AX88" s="39">
        <v>234.835</v>
      </c>
      <c r="AY88" s="39">
        <v>229.554</v>
      </c>
      <c r="AZ88" s="39">
        <v>216.607</v>
      </c>
      <c r="BA88" s="39">
        <v>207.999</v>
      </c>
      <c r="BB88" s="39">
        <v>198.732</v>
      </c>
      <c r="BC88" s="39">
        <v>187.628</v>
      </c>
      <c r="BD88" s="39">
        <v>175.227</v>
      </c>
      <c r="BE88" s="39">
        <v>166.285</v>
      </c>
      <c r="BF88" s="39">
        <v>160.718</v>
      </c>
      <c r="BG88" s="39">
        <v>154.821</v>
      </c>
      <c r="BH88" s="39">
        <v>143.879</v>
      </c>
      <c r="BI88" s="39">
        <v>137.595</v>
      </c>
      <c r="BJ88" s="39">
        <v>129.461</v>
      </c>
      <c r="BK88" s="39">
        <v>127.829</v>
      </c>
      <c r="BL88" s="39">
        <v>123.307</v>
      </c>
      <c r="BM88" s="39">
        <v>127.482</v>
      </c>
      <c r="BN88" s="39">
        <v>133.571</v>
      </c>
      <c r="BO88" s="39">
        <v>140.201</v>
      </c>
      <c r="BP88" s="39">
        <v>139.565</v>
      </c>
      <c r="BQ88" s="39">
        <v>151.723</v>
      </c>
      <c r="BR88" s="39">
        <v>155.44</v>
      </c>
      <c r="BS88" s="39">
        <v>168.825</v>
      </c>
      <c r="BT88" s="39">
        <v>170.251</v>
      </c>
      <c r="BU88" s="39">
        <v>165.86</v>
      </c>
      <c r="BV88" s="39">
        <v>167.871</v>
      </c>
      <c r="BW88" s="39">
        <v>174.534</v>
      </c>
      <c r="BX88" s="39">
        <v>168.971</v>
      </c>
      <c r="BY88" s="39">
        <v>170.384</v>
      </c>
      <c r="BZ88" s="39">
        <v>156.015</v>
      </c>
      <c r="CA88" s="39">
        <v>149.011</v>
      </c>
      <c r="CB88" s="39">
        <v>136.224</v>
      </c>
      <c r="CC88" s="39">
        <v>124.928</v>
      </c>
      <c r="CD88" s="39">
        <v>113.688</v>
      </c>
      <c r="CE88" s="39">
        <v>102.045</v>
      </c>
    </row>
    <row r="89" ht="12.9" customHeight="1">
      <c r="A89" s="40">
        <v>81</v>
      </c>
      <c r="B89" s="39">
        <v>243.645</v>
      </c>
      <c r="C89" s="39">
        <v>229.626</v>
      </c>
      <c r="D89" s="39">
        <v>211.763</v>
      </c>
      <c r="E89" s="39">
        <v>205.036</v>
      </c>
      <c r="F89" s="39">
        <v>150.628</v>
      </c>
      <c r="G89" s="39">
        <v>116.618</v>
      </c>
      <c r="H89" s="39">
        <v>127.476</v>
      </c>
      <c r="I89" s="39">
        <v>107.041</v>
      </c>
      <c r="J89" s="39">
        <v>158.334</v>
      </c>
      <c r="K89" s="39">
        <v>162.571</v>
      </c>
      <c r="L89" s="39">
        <v>180.733</v>
      </c>
      <c r="M89" s="39">
        <v>212.307</v>
      </c>
      <c r="N89" s="39">
        <v>202.513</v>
      </c>
      <c r="O89" s="39">
        <v>202.236</v>
      </c>
      <c r="P89" s="39">
        <v>201.269</v>
      </c>
      <c r="Q89" s="39">
        <v>190.215</v>
      </c>
      <c r="R89" s="39">
        <v>207.529</v>
      </c>
      <c r="S89" s="39">
        <v>200.185</v>
      </c>
      <c r="T89" s="39">
        <v>212.438</v>
      </c>
      <c r="U89" s="39">
        <v>211.581</v>
      </c>
      <c r="V89" s="39">
        <v>219.25</v>
      </c>
      <c r="W89" s="39">
        <v>220.049</v>
      </c>
      <c r="X89" s="39">
        <v>229.024</v>
      </c>
      <c r="Y89" s="39">
        <v>220.537</v>
      </c>
      <c r="Z89" s="39">
        <v>212.355</v>
      </c>
      <c r="AA89" s="39">
        <v>206.556</v>
      </c>
      <c r="AB89" s="39">
        <v>192.425</v>
      </c>
      <c r="AC89" s="39">
        <v>183.051</v>
      </c>
      <c r="AD89" s="39">
        <v>184.39</v>
      </c>
      <c r="AE89" s="39">
        <v>178.493</v>
      </c>
      <c r="AF89" s="39">
        <v>179.97</v>
      </c>
      <c r="AG89" s="39">
        <v>176.492</v>
      </c>
      <c r="AH89" s="39">
        <v>190.093</v>
      </c>
      <c r="AI89" s="39">
        <v>191.31</v>
      </c>
      <c r="AJ89" s="39">
        <v>193.16</v>
      </c>
      <c r="AK89" s="39">
        <v>186.625</v>
      </c>
      <c r="AL89" s="39">
        <v>190.927</v>
      </c>
      <c r="AM89" s="39">
        <v>195.33</v>
      </c>
      <c r="AN89" s="39">
        <v>197.924</v>
      </c>
      <c r="AO89" s="39">
        <v>187.877</v>
      </c>
      <c r="AP89" s="39">
        <v>193.479</v>
      </c>
      <c r="AQ89" s="39">
        <v>194.161</v>
      </c>
      <c r="AR89" s="39">
        <v>205.143</v>
      </c>
      <c r="AS89" s="39">
        <v>200.991</v>
      </c>
      <c r="AT89" s="39">
        <v>207.671</v>
      </c>
      <c r="AU89" s="39">
        <v>227.886</v>
      </c>
      <c r="AV89" s="39">
        <v>225.726</v>
      </c>
      <c r="AW89" s="39">
        <v>221.163</v>
      </c>
      <c r="AX89" s="39">
        <v>228.692</v>
      </c>
      <c r="AY89" s="39">
        <v>215.427</v>
      </c>
      <c r="AZ89" s="39">
        <v>210.671</v>
      </c>
      <c r="BA89" s="39">
        <v>198.858</v>
      </c>
      <c r="BB89" s="39">
        <v>191.029</v>
      </c>
      <c r="BC89" s="39">
        <v>182.591</v>
      </c>
      <c r="BD89" s="39">
        <v>172.452</v>
      </c>
      <c r="BE89" s="39">
        <v>161.113</v>
      </c>
      <c r="BF89" s="39">
        <v>152.944</v>
      </c>
      <c r="BG89" s="39">
        <v>147.886</v>
      </c>
      <c r="BH89" s="39">
        <v>142.525</v>
      </c>
      <c r="BI89" s="39">
        <v>132.498</v>
      </c>
      <c r="BJ89" s="39">
        <v>126.766</v>
      </c>
      <c r="BK89" s="39">
        <v>119.301</v>
      </c>
      <c r="BL89" s="39">
        <v>117.851</v>
      </c>
      <c r="BM89" s="39">
        <v>113.731</v>
      </c>
      <c r="BN89" s="39">
        <v>117.652</v>
      </c>
      <c r="BO89" s="39">
        <v>123.368</v>
      </c>
      <c r="BP89" s="39">
        <v>129.577</v>
      </c>
      <c r="BQ89" s="39">
        <v>129.053</v>
      </c>
      <c r="BR89" s="39">
        <v>140.419</v>
      </c>
      <c r="BS89" s="39">
        <v>143.944</v>
      </c>
      <c r="BT89" s="39">
        <v>156.447</v>
      </c>
      <c r="BU89" s="39">
        <v>157.858</v>
      </c>
      <c r="BV89" s="39">
        <v>153.883</v>
      </c>
      <c r="BW89" s="39">
        <v>155.843</v>
      </c>
      <c r="BX89" s="39">
        <v>162.139</v>
      </c>
      <c r="BY89" s="39">
        <v>157.063</v>
      </c>
      <c r="BZ89" s="39">
        <v>158.477</v>
      </c>
      <c r="CA89" s="39">
        <v>145.164</v>
      </c>
      <c r="CB89" s="39">
        <v>138.718</v>
      </c>
      <c r="CC89" s="39">
        <v>126.876</v>
      </c>
      <c r="CD89" s="39">
        <v>116.392</v>
      </c>
      <c r="CE89" s="39">
        <v>105.948</v>
      </c>
    </row>
    <row r="90" ht="12.9" customHeight="1">
      <c r="A90" s="40">
        <v>82</v>
      </c>
      <c r="B90" s="39">
        <v>229.738</v>
      </c>
      <c r="C90" s="39">
        <v>219.872</v>
      </c>
      <c r="D90" s="39">
        <v>207.19</v>
      </c>
      <c r="E90" s="39">
        <v>190.972</v>
      </c>
      <c r="F90" s="39">
        <v>184.877</v>
      </c>
      <c r="G90" s="39">
        <v>135.846</v>
      </c>
      <c r="H90" s="39">
        <v>105.139</v>
      </c>
      <c r="I90" s="39">
        <v>114.925</v>
      </c>
      <c r="J90" s="39">
        <v>96.453</v>
      </c>
      <c r="K90" s="39">
        <v>142.68</v>
      </c>
      <c r="L90" s="39">
        <v>146.468</v>
      </c>
      <c r="M90" s="39">
        <v>162.817</v>
      </c>
      <c r="N90" s="39">
        <v>191.297</v>
      </c>
      <c r="O90" s="39">
        <v>182.446</v>
      </c>
      <c r="P90" s="39">
        <v>182.22</v>
      </c>
      <c r="Q90" s="39">
        <v>181.39</v>
      </c>
      <c r="R90" s="39">
        <v>171.435</v>
      </c>
      <c r="S90" s="39">
        <v>187.054</v>
      </c>
      <c r="T90" s="39">
        <v>180.458</v>
      </c>
      <c r="U90" s="39">
        <v>191.521</v>
      </c>
      <c r="V90" s="39">
        <v>190.758</v>
      </c>
      <c r="W90" s="39">
        <v>197.682</v>
      </c>
      <c r="X90" s="39">
        <v>198.427</v>
      </c>
      <c r="Y90" s="39">
        <v>206.53</v>
      </c>
      <c r="Z90" s="39">
        <v>198.906</v>
      </c>
      <c r="AA90" s="39">
        <v>191.573</v>
      </c>
      <c r="AB90" s="39">
        <v>186.369</v>
      </c>
      <c r="AC90" s="39">
        <v>173.643</v>
      </c>
      <c r="AD90" s="39">
        <v>165.21</v>
      </c>
      <c r="AE90" s="39">
        <v>166.448</v>
      </c>
      <c r="AF90" s="39">
        <v>161.161</v>
      </c>
      <c r="AG90" s="39">
        <v>162.53</v>
      </c>
      <c r="AH90" s="39">
        <v>159.44</v>
      </c>
      <c r="AI90" s="39">
        <v>171.774</v>
      </c>
      <c r="AJ90" s="39">
        <v>172.935</v>
      </c>
      <c r="AK90" s="39">
        <v>174.688</v>
      </c>
      <c r="AL90" s="39">
        <v>168.831</v>
      </c>
      <c r="AM90" s="39">
        <v>172.8</v>
      </c>
      <c r="AN90" s="39">
        <v>176.855</v>
      </c>
      <c r="AO90" s="39">
        <v>179.259</v>
      </c>
      <c r="AP90" s="39">
        <v>170.23</v>
      </c>
      <c r="AQ90" s="39">
        <v>175.372</v>
      </c>
      <c r="AR90" s="39">
        <v>176.05</v>
      </c>
      <c r="AS90" s="39">
        <v>186.09</v>
      </c>
      <c r="AT90" s="39">
        <v>182.406</v>
      </c>
      <c r="AU90" s="39">
        <v>188.525</v>
      </c>
      <c r="AV90" s="39">
        <v>207.002</v>
      </c>
      <c r="AW90" s="39">
        <v>205.149</v>
      </c>
      <c r="AX90" s="39">
        <v>201.103</v>
      </c>
      <c r="AY90" s="39">
        <v>208.051</v>
      </c>
      <c r="AZ90" s="39">
        <v>196.069</v>
      </c>
      <c r="BA90" s="39">
        <v>191.837</v>
      </c>
      <c r="BB90" s="39">
        <v>181.159</v>
      </c>
      <c r="BC90" s="39">
        <v>174.107</v>
      </c>
      <c r="BD90" s="39">
        <v>166.498</v>
      </c>
      <c r="BE90" s="39">
        <v>157.326</v>
      </c>
      <c r="BF90" s="39">
        <v>147.048</v>
      </c>
      <c r="BG90" s="39">
        <v>139.655</v>
      </c>
      <c r="BH90" s="39">
        <v>135.105</v>
      </c>
      <c r="BI90" s="39">
        <v>130.278</v>
      </c>
      <c r="BJ90" s="39">
        <v>121.166</v>
      </c>
      <c r="BK90" s="39">
        <v>115.985</v>
      </c>
      <c r="BL90" s="39">
        <v>109.192</v>
      </c>
      <c r="BM90" s="39">
        <v>107.926</v>
      </c>
      <c r="BN90" s="39">
        <v>104.207</v>
      </c>
      <c r="BO90" s="39">
        <v>107.871</v>
      </c>
      <c r="BP90" s="39">
        <v>113.208</v>
      </c>
      <c r="BQ90" s="39">
        <v>118.994</v>
      </c>
      <c r="BR90" s="39">
        <v>118.582</v>
      </c>
      <c r="BS90" s="39">
        <v>129.147</v>
      </c>
      <c r="BT90" s="39">
        <v>132.478</v>
      </c>
      <c r="BU90" s="39">
        <v>144.093</v>
      </c>
      <c r="BV90" s="39">
        <v>145.487</v>
      </c>
      <c r="BW90" s="39">
        <v>141.926</v>
      </c>
      <c r="BX90" s="39">
        <v>143.832</v>
      </c>
      <c r="BY90" s="39">
        <v>149.756</v>
      </c>
      <c r="BZ90" s="39">
        <v>145.167</v>
      </c>
      <c r="CA90" s="39">
        <v>146.579</v>
      </c>
      <c r="CB90" s="39">
        <v>134.328</v>
      </c>
      <c r="CC90" s="39">
        <v>128.441</v>
      </c>
      <c r="CD90" s="39">
        <v>117.546</v>
      </c>
      <c r="CE90" s="39">
        <v>107.88</v>
      </c>
    </row>
    <row r="91" ht="12.9" customHeight="1">
      <c r="A91" s="40">
        <v>83</v>
      </c>
      <c r="B91" s="39">
        <v>170.727</v>
      </c>
      <c r="C91" s="39">
        <v>205.003</v>
      </c>
      <c r="D91" s="39">
        <v>196.215</v>
      </c>
      <c r="E91" s="39">
        <v>184.859</v>
      </c>
      <c r="F91" s="39">
        <v>170.299</v>
      </c>
      <c r="G91" s="39">
        <v>164.839</v>
      </c>
      <c r="H91" s="39">
        <v>121.14</v>
      </c>
      <c r="I91" s="39">
        <v>93.732</v>
      </c>
      <c r="J91" s="39">
        <v>102.449</v>
      </c>
      <c r="K91" s="39">
        <v>85.946</v>
      </c>
      <c r="L91" s="39">
        <v>127.14</v>
      </c>
      <c r="M91" s="39">
        <v>130.493</v>
      </c>
      <c r="N91" s="39">
        <v>145.061</v>
      </c>
      <c r="O91" s="39">
        <v>170.466</v>
      </c>
      <c r="P91" s="39">
        <v>162.567</v>
      </c>
      <c r="Q91" s="39">
        <v>162.39</v>
      </c>
      <c r="R91" s="39">
        <v>161.691</v>
      </c>
      <c r="S91" s="39">
        <v>152.83</v>
      </c>
      <c r="T91" s="39">
        <v>166.774</v>
      </c>
      <c r="U91" s="39">
        <v>160.921</v>
      </c>
      <c r="V91" s="39">
        <v>170.797</v>
      </c>
      <c r="W91" s="39">
        <v>170.133</v>
      </c>
      <c r="X91" s="39">
        <v>176.328</v>
      </c>
      <c r="Y91" s="39">
        <v>177.023</v>
      </c>
      <c r="Z91" s="39">
        <v>184.273</v>
      </c>
      <c r="AA91" s="39">
        <v>177.507</v>
      </c>
      <c r="AB91" s="39">
        <v>171.014</v>
      </c>
      <c r="AC91" s="39">
        <v>166.405</v>
      </c>
      <c r="AD91" s="39">
        <v>155.073</v>
      </c>
      <c r="AE91" s="39">
        <v>147.576</v>
      </c>
      <c r="AF91" s="39">
        <v>148.718</v>
      </c>
      <c r="AG91" s="39">
        <v>144.038</v>
      </c>
      <c r="AH91" s="39">
        <v>145.308</v>
      </c>
      <c r="AI91" s="39">
        <v>142.6</v>
      </c>
      <c r="AJ91" s="39">
        <v>153.684</v>
      </c>
      <c r="AK91" s="39">
        <v>154.788</v>
      </c>
      <c r="AL91" s="39">
        <v>156.439</v>
      </c>
      <c r="AM91" s="39">
        <v>151.255</v>
      </c>
      <c r="AN91" s="39">
        <v>154.888</v>
      </c>
      <c r="AO91" s="39">
        <v>158.599</v>
      </c>
      <c r="AP91" s="39">
        <v>160.818</v>
      </c>
      <c r="AQ91" s="39">
        <v>152.795</v>
      </c>
      <c r="AR91" s="39">
        <v>157.48</v>
      </c>
      <c r="AS91" s="39">
        <v>158.157</v>
      </c>
      <c r="AT91" s="39">
        <v>167.265</v>
      </c>
      <c r="AU91" s="39">
        <v>164.041</v>
      </c>
      <c r="AV91" s="39">
        <v>169.608</v>
      </c>
      <c r="AW91" s="39">
        <v>186.358</v>
      </c>
      <c r="AX91" s="39">
        <v>184.804</v>
      </c>
      <c r="AY91" s="39">
        <v>181.266</v>
      </c>
      <c r="AZ91" s="39">
        <v>187.635</v>
      </c>
      <c r="BA91" s="39">
        <v>176.925</v>
      </c>
      <c r="BB91" s="39">
        <v>173.209</v>
      </c>
      <c r="BC91" s="39">
        <v>163.655</v>
      </c>
      <c r="BD91" s="39">
        <v>157.373</v>
      </c>
      <c r="BE91" s="39">
        <v>150.584</v>
      </c>
      <c r="BF91" s="39">
        <v>142.37</v>
      </c>
      <c r="BG91" s="39">
        <v>133.143</v>
      </c>
      <c r="BH91" s="39">
        <v>126.517</v>
      </c>
      <c r="BI91" s="39">
        <v>122.471</v>
      </c>
      <c r="BJ91" s="39">
        <v>118.171</v>
      </c>
      <c r="BK91" s="39">
        <v>109.967</v>
      </c>
      <c r="BL91" s="39">
        <v>105.332</v>
      </c>
      <c r="BM91" s="39">
        <v>99.206</v>
      </c>
      <c r="BN91" s="39">
        <v>98.121</v>
      </c>
      <c r="BO91" s="39">
        <v>94.8</v>
      </c>
      <c r="BP91" s="39">
        <v>98.20699999999999</v>
      </c>
      <c r="BQ91" s="39">
        <v>103.16</v>
      </c>
      <c r="BR91" s="39">
        <v>108.521</v>
      </c>
      <c r="BS91" s="39">
        <v>108.22</v>
      </c>
      <c r="BT91" s="39">
        <v>117.981</v>
      </c>
      <c r="BU91" s="39">
        <v>121.116</v>
      </c>
      <c r="BV91" s="39">
        <v>131.844</v>
      </c>
      <c r="BW91" s="39">
        <v>133.218</v>
      </c>
      <c r="BX91" s="39">
        <v>130.063</v>
      </c>
      <c r="BY91" s="39">
        <v>131.914</v>
      </c>
      <c r="BZ91" s="39">
        <v>137.462</v>
      </c>
      <c r="CA91" s="39">
        <v>133.356</v>
      </c>
      <c r="CB91" s="39">
        <v>134.761</v>
      </c>
      <c r="CC91" s="39">
        <v>123.569</v>
      </c>
      <c r="CD91" s="39">
        <v>118.239</v>
      </c>
      <c r="CE91" s="39">
        <v>108.287</v>
      </c>
    </row>
    <row r="92" ht="12.9" customHeight="1">
      <c r="A92" s="40">
        <v>84</v>
      </c>
      <c r="B92" s="39">
        <v>125.456</v>
      </c>
      <c r="C92" s="39">
        <v>150.489</v>
      </c>
      <c r="D92" s="39">
        <v>180.694</v>
      </c>
      <c r="E92" s="39">
        <v>172.948</v>
      </c>
      <c r="F92" s="39">
        <v>162.903</v>
      </c>
      <c r="G92" s="39">
        <v>149.998</v>
      </c>
      <c r="H92" s="39">
        <v>145.163</v>
      </c>
      <c r="I92" s="39">
        <v>106.694</v>
      </c>
      <c r="J92" s="39">
        <v>82.53</v>
      </c>
      <c r="K92" s="39">
        <v>90.20399999999999</v>
      </c>
      <c r="L92" s="39">
        <v>75.64100000000001</v>
      </c>
      <c r="M92" s="39">
        <v>111.905</v>
      </c>
      <c r="N92" s="39">
        <v>114.848</v>
      </c>
      <c r="O92" s="39">
        <v>127.673</v>
      </c>
      <c r="P92" s="39">
        <v>150.062</v>
      </c>
      <c r="Q92" s="39">
        <v>143.103</v>
      </c>
      <c r="R92" s="39">
        <v>142.972</v>
      </c>
      <c r="S92" s="39">
        <v>142.395</v>
      </c>
      <c r="T92" s="39">
        <v>134.608</v>
      </c>
      <c r="U92" s="39">
        <v>146.913</v>
      </c>
      <c r="V92" s="39">
        <v>141.778</v>
      </c>
      <c r="W92" s="39">
        <v>150.499</v>
      </c>
      <c r="X92" s="39">
        <v>149.938</v>
      </c>
      <c r="Y92" s="39">
        <v>155.423</v>
      </c>
      <c r="Z92" s="39">
        <v>156.072</v>
      </c>
      <c r="AA92" s="39">
        <v>162.494</v>
      </c>
      <c r="AB92" s="39">
        <v>156.569</v>
      </c>
      <c r="AC92" s="39">
        <v>150.896</v>
      </c>
      <c r="AD92" s="39">
        <v>146.872</v>
      </c>
      <c r="AE92" s="39">
        <v>136.908</v>
      </c>
      <c r="AF92" s="39">
        <v>130.328</v>
      </c>
      <c r="AG92" s="39">
        <v>131.381</v>
      </c>
      <c r="AH92" s="39">
        <v>127.296</v>
      </c>
      <c r="AI92" s="39">
        <v>128.469</v>
      </c>
      <c r="AJ92" s="39">
        <v>126.134</v>
      </c>
      <c r="AK92" s="39">
        <v>135.996</v>
      </c>
      <c r="AL92" s="39">
        <v>137.041</v>
      </c>
      <c r="AM92" s="39">
        <v>138.587</v>
      </c>
      <c r="AN92" s="39">
        <v>134.06</v>
      </c>
      <c r="AO92" s="39">
        <v>137.362</v>
      </c>
      <c r="AP92" s="39">
        <v>140.73</v>
      </c>
      <c r="AQ92" s="39">
        <v>142.769</v>
      </c>
      <c r="AR92" s="39">
        <v>135.726</v>
      </c>
      <c r="AS92" s="39">
        <v>139.965</v>
      </c>
      <c r="AT92" s="39">
        <v>140.639</v>
      </c>
      <c r="AU92" s="39">
        <v>148.83</v>
      </c>
      <c r="AV92" s="39">
        <v>146.053</v>
      </c>
      <c r="AW92" s="39">
        <v>151.083</v>
      </c>
      <c r="AX92" s="39">
        <v>166.132</v>
      </c>
      <c r="AY92" s="39">
        <v>164.864</v>
      </c>
      <c r="AZ92" s="39">
        <v>161.819</v>
      </c>
      <c r="BA92" s="39">
        <v>167.615</v>
      </c>
      <c r="BB92" s="39">
        <v>158.149</v>
      </c>
      <c r="BC92" s="39">
        <v>154.934</v>
      </c>
      <c r="BD92" s="39">
        <v>146.482</v>
      </c>
      <c r="BE92" s="39">
        <v>140.954</v>
      </c>
      <c r="BF92" s="39">
        <v>134.963</v>
      </c>
      <c r="BG92" s="39">
        <v>127.688</v>
      </c>
      <c r="BH92" s="39">
        <v>119.492</v>
      </c>
      <c r="BI92" s="39">
        <v>113.62</v>
      </c>
      <c r="BJ92" s="39">
        <v>110.063</v>
      </c>
      <c r="BK92" s="39">
        <v>106.278</v>
      </c>
      <c r="BL92" s="39">
        <v>98.96599999999999</v>
      </c>
      <c r="BM92" s="39">
        <v>94.863</v>
      </c>
      <c r="BN92" s="39">
        <v>89.396</v>
      </c>
      <c r="BO92" s="39">
        <v>88.48399999999999</v>
      </c>
      <c r="BP92" s="39">
        <v>85.55200000000001</v>
      </c>
      <c r="BQ92" s="39">
        <v>88.703</v>
      </c>
      <c r="BR92" s="39">
        <v>93.274</v>
      </c>
      <c r="BS92" s="39">
        <v>98.211</v>
      </c>
      <c r="BT92" s="39">
        <v>98.015</v>
      </c>
      <c r="BU92" s="39">
        <v>106.975</v>
      </c>
      <c r="BV92" s="39">
        <v>109.912</v>
      </c>
      <c r="BW92" s="39">
        <v>119.758</v>
      </c>
      <c r="BX92" s="39">
        <v>121.109</v>
      </c>
      <c r="BY92" s="39">
        <v>118.351</v>
      </c>
      <c r="BZ92" s="39">
        <v>120.141</v>
      </c>
      <c r="CA92" s="39">
        <v>125.312</v>
      </c>
      <c r="CB92" s="39">
        <v>121.678</v>
      </c>
      <c r="CC92" s="39">
        <v>123.073</v>
      </c>
      <c r="CD92" s="39">
        <v>112.928</v>
      </c>
      <c r="CE92" s="39">
        <v>108.146</v>
      </c>
    </row>
    <row r="93" ht="12.9" customHeight="1">
      <c r="A93" s="40">
        <v>85</v>
      </c>
      <c r="B93" s="39">
        <v>83.959</v>
      </c>
      <c r="C93" s="39">
        <v>109.153</v>
      </c>
      <c r="D93" s="39">
        <v>130.884</v>
      </c>
      <c r="E93" s="39">
        <v>157.138</v>
      </c>
      <c r="F93" s="39">
        <v>150.397</v>
      </c>
      <c r="G93" s="39">
        <v>141.629</v>
      </c>
      <c r="H93" s="39">
        <v>130.348</v>
      </c>
      <c r="I93" s="39">
        <v>126.128</v>
      </c>
      <c r="J93" s="39">
        <v>92.709</v>
      </c>
      <c r="K93" s="39">
        <v>71.69499999999999</v>
      </c>
      <c r="L93" s="39">
        <v>78.358</v>
      </c>
      <c r="M93" s="39">
        <v>65.685</v>
      </c>
      <c r="N93" s="39">
        <v>97.19</v>
      </c>
      <c r="O93" s="39">
        <v>99.74299999999999</v>
      </c>
      <c r="P93" s="39">
        <v>110.889</v>
      </c>
      <c r="Q93" s="39">
        <v>130.36</v>
      </c>
      <c r="R93" s="39">
        <v>124.317</v>
      </c>
      <c r="S93" s="39">
        <v>124.227</v>
      </c>
      <c r="T93" s="39">
        <v>123.759</v>
      </c>
      <c r="U93" s="39">
        <v>117.012</v>
      </c>
      <c r="V93" s="39">
        <v>127.729</v>
      </c>
      <c r="W93" s="39">
        <v>123.29</v>
      </c>
      <c r="X93" s="39">
        <v>130.9</v>
      </c>
      <c r="Y93" s="39">
        <v>130.441</v>
      </c>
      <c r="Z93" s="39">
        <v>135.246</v>
      </c>
      <c r="AA93" s="39">
        <v>135.852</v>
      </c>
      <c r="AB93" s="39">
        <v>141.481</v>
      </c>
      <c r="AC93" s="39">
        <v>136.369</v>
      </c>
      <c r="AD93" s="39">
        <v>131.483</v>
      </c>
      <c r="AE93" s="39">
        <v>128.024</v>
      </c>
      <c r="AF93" s="39">
        <v>119.381</v>
      </c>
      <c r="AG93" s="39">
        <v>113.689</v>
      </c>
      <c r="AH93" s="39">
        <v>114.657</v>
      </c>
      <c r="AI93" s="39">
        <v>111.144</v>
      </c>
      <c r="AJ93" s="39">
        <v>112.223</v>
      </c>
      <c r="AK93" s="39">
        <v>110.244</v>
      </c>
      <c r="AL93" s="39">
        <v>118.925</v>
      </c>
      <c r="AM93" s="39">
        <v>119.91</v>
      </c>
      <c r="AN93" s="39">
        <v>121.347</v>
      </c>
      <c r="AO93" s="39">
        <v>117.451</v>
      </c>
      <c r="AP93" s="39">
        <v>120.425</v>
      </c>
      <c r="AQ93" s="39">
        <v>123.46</v>
      </c>
      <c r="AR93" s="39">
        <v>125.321</v>
      </c>
      <c r="AS93" s="39">
        <v>119.221</v>
      </c>
      <c r="AT93" s="39">
        <v>123.024</v>
      </c>
      <c r="AU93" s="39">
        <v>123.695</v>
      </c>
      <c r="AV93" s="39">
        <v>130.994</v>
      </c>
      <c r="AW93" s="39">
        <v>128.644</v>
      </c>
      <c r="AX93" s="39">
        <v>133.153</v>
      </c>
      <c r="AY93" s="39">
        <v>146.543</v>
      </c>
      <c r="AZ93" s="39">
        <v>145.544</v>
      </c>
      <c r="BA93" s="39">
        <v>142.968</v>
      </c>
      <c r="BB93" s="39">
        <v>148.205</v>
      </c>
      <c r="BC93" s="39">
        <v>139.94</v>
      </c>
      <c r="BD93" s="39">
        <v>137.205</v>
      </c>
      <c r="BE93" s="39">
        <v>129.817</v>
      </c>
      <c r="BF93" s="39">
        <v>125.015</v>
      </c>
      <c r="BG93" s="39">
        <v>119.797</v>
      </c>
      <c r="BH93" s="39">
        <v>113.427</v>
      </c>
      <c r="BI93" s="39">
        <v>106.228</v>
      </c>
      <c r="BJ93" s="39">
        <v>101.086</v>
      </c>
      <c r="BK93" s="39">
        <v>98.002</v>
      </c>
      <c r="BL93" s="39">
        <v>94.71299999999999</v>
      </c>
      <c r="BM93" s="39">
        <v>88.265</v>
      </c>
      <c r="BN93" s="39">
        <v>84.678</v>
      </c>
      <c r="BO93" s="39">
        <v>79.851</v>
      </c>
      <c r="BP93" s="39">
        <v>79.105</v>
      </c>
      <c r="BQ93" s="39">
        <v>76.548</v>
      </c>
      <c r="BR93" s="39">
        <v>79.444</v>
      </c>
      <c r="BS93" s="39">
        <v>83.633</v>
      </c>
      <c r="BT93" s="39">
        <v>88.151</v>
      </c>
      <c r="BU93" s="39">
        <v>88.054</v>
      </c>
      <c r="BV93" s="39">
        <v>96.223</v>
      </c>
      <c r="BW93" s="39">
        <v>98.961</v>
      </c>
      <c r="BX93" s="39">
        <v>107.936</v>
      </c>
      <c r="BY93" s="39">
        <v>109.258</v>
      </c>
      <c r="BZ93" s="39">
        <v>106.881</v>
      </c>
      <c r="CA93" s="39">
        <v>108.606</v>
      </c>
      <c r="CB93" s="39">
        <v>113.401</v>
      </c>
      <c r="CC93" s="39">
        <v>110.223</v>
      </c>
      <c r="CD93" s="39">
        <v>111.602</v>
      </c>
      <c r="CE93" s="39">
        <v>102.483</v>
      </c>
    </row>
    <row r="94" ht="12.9" customHeight="1">
      <c r="A94" s="40">
        <v>86</v>
      </c>
      <c r="B94" s="39">
        <v>63.246</v>
      </c>
      <c r="C94" s="39">
        <v>72.02500000000001</v>
      </c>
      <c r="D94" s="39">
        <v>93.611</v>
      </c>
      <c r="E94" s="39">
        <v>112.206</v>
      </c>
      <c r="F94" s="39">
        <v>134.693</v>
      </c>
      <c r="G94" s="39">
        <v>128.902</v>
      </c>
      <c r="H94" s="39">
        <v>121.36</v>
      </c>
      <c r="I94" s="39">
        <v>111.65</v>
      </c>
      <c r="J94" s="39">
        <v>108.018</v>
      </c>
      <c r="K94" s="39">
        <v>79.401</v>
      </c>
      <c r="L94" s="39">
        <v>61.39</v>
      </c>
      <c r="M94" s="39">
        <v>67.09399999999999</v>
      </c>
      <c r="N94" s="39">
        <v>56.233</v>
      </c>
      <c r="O94" s="39">
        <v>83.214</v>
      </c>
      <c r="P94" s="39">
        <v>85.40300000000001</v>
      </c>
      <c r="Q94" s="39">
        <v>94.955</v>
      </c>
      <c r="R94" s="39">
        <v>111.653</v>
      </c>
      <c r="S94" s="39">
        <v>106.486</v>
      </c>
      <c r="T94" s="39">
        <v>106.435</v>
      </c>
      <c r="U94" s="39">
        <v>106.067</v>
      </c>
      <c r="V94" s="39">
        <v>100.304</v>
      </c>
      <c r="W94" s="39">
        <v>109.515</v>
      </c>
      <c r="X94" s="39">
        <v>105.739</v>
      </c>
      <c r="Y94" s="39">
        <v>112.296</v>
      </c>
      <c r="Z94" s="39">
        <v>111.937</v>
      </c>
      <c r="AA94" s="39">
        <v>116.099</v>
      </c>
      <c r="AB94" s="39">
        <v>116.663</v>
      </c>
      <c r="AC94" s="39">
        <v>121.541</v>
      </c>
      <c r="AD94" s="39">
        <v>117.2</v>
      </c>
      <c r="AE94" s="39">
        <v>113.056</v>
      </c>
      <c r="AF94" s="39">
        <v>110.134</v>
      </c>
      <c r="AG94" s="39">
        <v>102.746</v>
      </c>
      <c r="AH94" s="39">
        <v>97.89700000000001</v>
      </c>
      <c r="AI94" s="39">
        <v>98.782</v>
      </c>
      <c r="AJ94" s="39">
        <v>95.81100000000001</v>
      </c>
      <c r="AK94" s="39">
        <v>96.798</v>
      </c>
      <c r="AL94" s="39">
        <v>95.152</v>
      </c>
      <c r="AM94" s="39">
        <v>102.708</v>
      </c>
      <c r="AN94" s="39">
        <v>103.629</v>
      </c>
      <c r="AO94" s="39">
        <v>104.952</v>
      </c>
      <c r="AP94" s="39">
        <v>101.653</v>
      </c>
      <c r="AQ94" s="39">
        <v>104.307</v>
      </c>
      <c r="AR94" s="39">
        <v>107.017</v>
      </c>
      <c r="AS94" s="39">
        <v>108.707</v>
      </c>
      <c r="AT94" s="39">
        <v>103.499</v>
      </c>
      <c r="AU94" s="39">
        <v>106.881</v>
      </c>
      <c r="AV94" s="39">
        <v>107.543</v>
      </c>
      <c r="AW94" s="39">
        <v>113.983</v>
      </c>
      <c r="AX94" s="39">
        <v>112.032</v>
      </c>
      <c r="AY94" s="39">
        <v>116.043</v>
      </c>
      <c r="AZ94" s="39">
        <v>127.836</v>
      </c>
      <c r="BA94" s="39">
        <v>127.082</v>
      </c>
      <c r="BB94" s="39">
        <v>124.946</v>
      </c>
      <c r="BC94" s="39">
        <v>129.637</v>
      </c>
      <c r="BD94" s="39">
        <v>122.515</v>
      </c>
      <c r="BE94" s="39">
        <v>120.232</v>
      </c>
      <c r="BF94" s="39">
        <v>113.856</v>
      </c>
      <c r="BG94" s="39">
        <v>109.743</v>
      </c>
      <c r="BH94" s="39">
        <v>105.26</v>
      </c>
      <c r="BI94" s="39">
        <v>99.755</v>
      </c>
      <c r="BJ94" s="39">
        <v>93.51000000000001</v>
      </c>
      <c r="BK94" s="39">
        <v>89.06100000000001</v>
      </c>
      <c r="BL94" s="39">
        <v>86.42700000000001</v>
      </c>
      <c r="BM94" s="39">
        <v>83.60899999999999</v>
      </c>
      <c r="BN94" s="39">
        <v>77.988</v>
      </c>
      <c r="BO94" s="39">
        <v>74.892</v>
      </c>
      <c r="BP94" s="39">
        <v>70.68000000000001</v>
      </c>
      <c r="BQ94" s="39">
        <v>70.09</v>
      </c>
      <c r="BR94" s="39">
        <v>67.89100000000001</v>
      </c>
      <c r="BS94" s="39">
        <v>70.53400000000001</v>
      </c>
      <c r="BT94" s="39">
        <v>74.346</v>
      </c>
      <c r="BU94" s="39">
        <v>78.45099999999999</v>
      </c>
      <c r="BV94" s="39">
        <v>78.44499999999999</v>
      </c>
      <c r="BW94" s="39">
        <v>85.836</v>
      </c>
      <c r="BX94" s="39">
        <v>88.374</v>
      </c>
      <c r="BY94" s="39">
        <v>96.499</v>
      </c>
      <c r="BZ94" s="39">
        <v>97.78400000000001</v>
      </c>
      <c r="CA94" s="39">
        <v>95.77</v>
      </c>
      <c r="CB94" s="39">
        <v>97.42400000000001</v>
      </c>
      <c r="CC94" s="39">
        <v>101.844</v>
      </c>
      <c r="CD94" s="39">
        <v>99.104</v>
      </c>
      <c r="CE94" s="39">
        <v>100.459</v>
      </c>
    </row>
    <row r="95" ht="12.9" customHeight="1">
      <c r="A95" s="40">
        <v>87</v>
      </c>
      <c r="B95" s="39">
        <v>71.702</v>
      </c>
      <c r="C95" s="39">
        <v>53.467</v>
      </c>
      <c r="D95" s="39">
        <v>60.852</v>
      </c>
      <c r="E95" s="39">
        <v>79.065</v>
      </c>
      <c r="F95" s="39">
        <v>94.73699999999999</v>
      </c>
      <c r="G95" s="39">
        <v>113.702</v>
      </c>
      <c r="H95" s="39">
        <v>108.797</v>
      </c>
      <c r="I95" s="39">
        <v>102.407</v>
      </c>
      <c r="J95" s="39">
        <v>94.184</v>
      </c>
      <c r="K95" s="39">
        <v>91.107</v>
      </c>
      <c r="L95" s="39">
        <v>66.968</v>
      </c>
      <c r="M95" s="39">
        <v>51.77</v>
      </c>
      <c r="N95" s="39">
        <v>56.584</v>
      </c>
      <c r="O95" s="39">
        <v>47.42</v>
      </c>
      <c r="P95" s="39">
        <v>70.184</v>
      </c>
      <c r="Q95" s="39">
        <v>72.036</v>
      </c>
      <c r="R95" s="39">
        <v>80.105</v>
      </c>
      <c r="S95" s="39">
        <v>94.214</v>
      </c>
      <c r="T95" s="39">
        <v>89.87</v>
      </c>
      <c r="U95" s="39">
        <v>89.85299999999999</v>
      </c>
      <c r="V95" s="39">
        <v>89.569</v>
      </c>
      <c r="W95" s="39">
        <v>84.72499999999999</v>
      </c>
      <c r="X95" s="39">
        <v>92.533</v>
      </c>
      <c r="Y95" s="39">
        <v>89.373</v>
      </c>
      <c r="Z95" s="39">
        <v>94.95</v>
      </c>
      <c r="AA95" s="39">
        <v>94.684</v>
      </c>
      <c r="AB95" s="39">
        <v>98.244</v>
      </c>
      <c r="AC95" s="39">
        <v>98.768</v>
      </c>
      <c r="AD95" s="39">
        <v>102.945</v>
      </c>
      <c r="AE95" s="39">
        <v>99.31999999999999</v>
      </c>
      <c r="AF95" s="39">
        <v>95.86499999999999</v>
      </c>
      <c r="AG95" s="39">
        <v>93.43899999999999</v>
      </c>
      <c r="AH95" s="39">
        <v>87.22199999999999</v>
      </c>
      <c r="AI95" s="39">
        <v>83.155</v>
      </c>
      <c r="AJ95" s="39">
        <v>83.961</v>
      </c>
      <c r="AK95" s="39">
        <v>81.491</v>
      </c>
      <c r="AL95" s="39">
        <v>82.386</v>
      </c>
      <c r="AM95" s="39">
        <v>81.045</v>
      </c>
      <c r="AN95" s="39">
        <v>87.545</v>
      </c>
      <c r="AO95" s="39">
        <v>88.399</v>
      </c>
      <c r="AP95" s="39">
        <v>89.605</v>
      </c>
      <c r="AQ95" s="39">
        <v>86.857</v>
      </c>
      <c r="AR95" s="39">
        <v>89.20399999999999</v>
      </c>
      <c r="AS95" s="39">
        <v>91.598</v>
      </c>
      <c r="AT95" s="39">
        <v>93.122</v>
      </c>
      <c r="AU95" s="39">
        <v>88.741</v>
      </c>
      <c r="AV95" s="39">
        <v>91.72</v>
      </c>
      <c r="AW95" s="39">
        <v>92.369</v>
      </c>
      <c r="AX95" s="39">
        <v>97.991</v>
      </c>
      <c r="AY95" s="39">
        <v>96.40600000000001</v>
      </c>
      <c r="AZ95" s="39">
        <v>99.94199999999999</v>
      </c>
      <c r="BA95" s="39">
        <v>110.214</v>
      </c>
      <c r="BB95" s="39">
        <v>109.677</v>
      </c>
      <c r="BC95" s="39">
        <v>107.944</v>
      </c>
      <c r="BD95" s="39">
        <v>112.109</v>
      </c>
      <c r="BE95" s="39">
        <v>106.056</v>
      </c>
      <c r="BF95" s="39">
        <v>104.189</v>
      </c>
      <c r="BG95" s="39">
        <v>98.76300000000001</v>
      </c>
      <c r="BH95" s="39">
        <v>95.29300000000001</v>
      </c>
      <c r="BI95" s="39">
        <v>91.497</v>
      </c>
      <c r="BJ95" s="39">
        <v>86.803</v>
      </c>
      <c r="BK95" s="39">
        <v>81.453</v>
      </c>
      <c r="BL95" s="39">
        <v>77.65900000000001</v>
      </c>
      <c r="BM95" s="39">
        <v>75.443</v>
      </c>
      <c r="BN95" s="39">
        <v>73.065</v>
      </c>
      <c r="BO95" s="39">
        <v>68.226</v>
      </c>
      <c r="BP95" s="39">
        <v>65.59</v>
      </c>
      <c r="BQ95" s="39">
        <v>61.959</v>
      </c>
      <c r="BR95" s="39">
        <v>61.511</v>
      </c>
      <c r="BS95" s="39">
        <v>59.647</v>
      </c>
      <c r="BT95" s="39">
        <v>62.043</v>
      </c>
      <c r="BU95" s="39">
        <v>65.486</v>
      </c>
      <c r="BV95" s="39">
        <v>69.187</v>
      </c>
      <c r="BW95" s="39">
        <v>69.26000000000001</v>
      </c>
      <c r="BX95" s="39">
        <v>75.893</v>
      </c>
      <c r="BY95" s="39">
        <v>78.232</v>
      </c>
      <c r="BZ95" s="39">
        <v>85.53</v>
      </c>
      <c r="CA95" s="39">
        <v>86.77200000000001</v>
      </c>
      <c r="CB95" s="39">
        <v>85.09699999999999</v>
      </c>
      <c r="CC95" s="39">
        <v>86.673</v>
      </c>
      <c r="CD95" s="39">
        <v>90.72199999999999</v>
      </c>
      <c r="CE95" s="39">
        <v>88.39400000000001</v>
      </c>
    </row>
    <row r="96" ht="12.9" customHeight="1">
      <c r="A96" s="40">
        <v>88</v>
      </c>
      <c r="B96" s="39">
        <v>63.778</v>
      </c>
      <c r="C96" s="39">
        <v>59.698</v>
      </c>
      <c r="D96" s="39">
        <v>44.489</v>
      </c>
      <c r="E96" s="39">
        <v>50.606</v>
      </c>
      <c r="F96" s="39">
        <v>65.73099999999999</v>
      </c>
      <c r="G96" s="39">
        <v>78.732</v>
      </c>
      <c r="H96" s="39">
        <v>94.47</v>
      </c>
      <c r="I96" s="39">
        <v>90.376</v>
      </c>
      <c r="J96" s="39">
        <v>85.04900000000001</v>
      </c>
      <c r="K96" s="39">
        <v>78.202</v>
      </c>
      <c r="L96" s="39">
        <v>75.63800000000001</v>
      </c>
      <c r="M96" s="39">
        <v>55.593</v>
      </c>
      <c r="N96" s="39">
        <v>42.974</v>
      </c>
      <c r="O96" s="39">
        <v>46.973</v>
      </c>
      <c r="P96" s="39">
        <v>39.368</v>
      </c>
      <c r="Q96" s="39">
        <v>58.277</v>
      </c>
      <c r="R96" s="39">
        <v>59.824</v>
      </c>
      <c r="S96" s="39">
        <v>66.538</v>
      </c>
      <c r="T96" s="39">
        <v>78.27800000000001</v>
      </c>
      <c r="U96" s="39">
        <v>74.688</v>
      </c>
      <c r="V96" s="39">
        <v>74.696</v>
      </c>
      <c r="W96" s="39">
        <v>74.486</v>
      </c>
      <c r="X96" s="39">
        <v>70.483</v>
      </c>
      <c r="Y96" s="39">
        <v>77.006</v>
      </c>
      <c r="Z96" s="39">
        <v>74.40900000000001</v>
      </c>
      <c r="AA96" s="39">
        <v>79.086</v>
      </c>
      <c r="AB96" s="39">
        <v>78.90300000000001</v>
      </c>
      <c r="AC96" s="39">
        <v>81.911</v>
      </c>
      <c r="AD96" s="39">
        <v>82.393</v>
      </c>
      <c r="AE96" s="39">
        <v>85.925</v>
      </c>
      <c r="AF96" s="39">
        <v>82.949</v>
      </c>
      <c r="AG96" s="39">
        <v>80.117</v>
      </c>
      <c r="AH96" s="39">
        <v>78.14100000000001</v>
      </c>
      <c r="AI96" s="39">
        <v>72.992</v>
      </c>
      <c r="AJ96" s="39">
        <v>69.63800000000001</v>
      </c>
      <c r="AK96" s="39">
        <v>70.36499999999999</v>
      </c>
      <c r="AL96" s="39">
        <v>68.348</v>
      </c>
      <c r="AM96" s="39">
        <v>69.15300000000001</v>
      </c>
      <c r="AN96" s="39">
        <v>68.084</v>
      </c>
      <c r="AO96" s="39">
        <v>73.604</v>
      </c>
      <c r="AP96" s="39">
        <v>74.387</v>
      </c>
      <c r="AQ96" s="39">
        <v>75.473</v>
      </c>
      <c r="AR96" s="39">
        <v>73.22499999999999</v>
      </c>
      <c r="AS96" s="39">
        <v>75.276</v>
      </c>
      <c r="AT96" s="39">
        <v>77.372</v>
      </c>
      <c r="AU96" s="39">
        <v>78.73099999999999</v>
      </c>
      <c r="AV96" s="39">
        <v>75.104</v>
      </c>
      <c r="AW96" s="39">
        <v>77.70099999999999</v>
      </c>
      <c r="AX96" s="39">
        <v>78.328</v>
      </c>
      <c r="AY96" s="39">
        <v>83.181</v>
      </c>
      <c r="AZ96" s="39">
        <v>81.923</v>
      </c>
      <c r="BA96" s="39">
        <v>85.009</v>
      </c>
      <c r="BB96" s="39">
        <v>93.855</v>
      </c>
      <c r="BC96" s="39">
        <v>93.505</v>
      </c>
      <c r="BD96" s="39">
        <v>92.13200000000001</v>
      </c>
      <c r="BE96" s="39">
        <v>95.79300000000001</v>
      </c>
      <c r="BF96" s="39">
        <v>90.723</v>
      </c>
      <c r="BG96" s="39">
        <v>89.22799999999999</v>
      </c>
      <c r="BH96" s="39">
        <v>84.67700000000001</v>
      </c>
      <c r="BI96" s="39">
        <v>81.79600000000001</v>
      </c>
      <c r="BJ96" s="39">
        <v>78.63</v>
      </c>
      <c r="BK96" s="39">
        <v>74.682</v>
      </c>
      <c r="BL96" s="39">
        <v>70.16200000000001</v>
      </c>
      <c r="BM96" s="39">
        <v>66.97</v>
      </c>
      <c r="BN96" s="39">
        <v>65.13800000000001</v>
      </c>
      <c r="BO96" s="39">
        <v>63.163</v>
      </c>
      <c r="BP96" s="39">
        <v>59.05</v>
      </c>
      <c r="BQ96" s="39">
        <v>56.838</v>
      </c>
      <c r="BR96" s="39">
        <v>53.75</v>
      </c>
      <c r="BS96" s="39">
        <v>53.427</v>
      </c>
      <c r="BT96" s="39">
        <v>51.871</v>
      </c>
      <c r="BU96" s="39">
        <v>54.025</v>
      </c>
      <c r="BV96" s="39">
        <v>57.107</v>
      </c>
      <c r="BW96" s="39">
        <v>60.416</v>
      </c>
      <c r="BX96" s="39">
        <v>60.557</v>
      </c>
      <c r="BY96" s="39">
        <v>66.45999999999999</v>
      </c>
      <c r="BZ96" s="39">
        <v>68.59699999999999</v>
      </c>
      <c r="CA96" s="39">
        <v>75.09699999999999</v>
      </c>
      <c r="CB96" s="39">
        <v>76.289</v>
      </c>
      <c r="CC96" s="39">
        <v>74.923</v>
      </c>
      <c r="CD96" s="39">
        <v>76.414</v>
      </c>
      <c r="CE96" s="39">
        <v>80.096</v>
      </c>
    </row>
    <row r="97" ht="12.9" customHeight="1">
      <c r="A97" s="40">
        <v>89</v>
      </c>
      <c r="B97" s="39">
        <v>71.511</v>
      </c>
      <c r="C97" s="39">
        <v>52.278</v>
      </c>
      <c r="D97" s="39">
        <v>48.907</v>
      </c>
      <c r="E97" s="39">
        <v>36.429</v>
      </c>
      <c r="F97" s="39">
        <v>41.42</v>
      </c>
      <c r="G97" s="39">
        <v>53.78</v>
      </c>
      <c r="H97" s="39">
        <v>64.396</v>
      </c>
      <c r="I97" s="39">
        <v>77.246</v>
      </c>
      <c r="J97" s="39">
        <v>73.878</v>
      </c>
      <c r="K97" s="39">
        <v>69.51000000000001</v>
      </c>
      <c r="L97" s="39">
        <v>63.905</v>
      </c>
      <c r="M97" s="39">
        <v>61.804</v>
      </c>
      <c r="N97" s="39">
        <v>45.42</v>
      </c>
      <c r="O97" s="39">
        <v>35.11</v>
      </c>
      <c r="P97" s="39">
        <v>38.381</v>
      </c>
      <c r="Q97" s="39">
        <v>32.171</v>
      </c>
      <c r="R97" s="39">
        <v>47.633</v>
      </c>
      <c r="S97" s="39">
        <v>48.909</v>
      </c>
      <c r="T97" s="39">
        <v>54.414</v>
      </c>
      <c r="U97" s="39">
        <v>64.032</v>
      </c>
      <c r="V97" s="39">
        <v>61.114</v>
      </c>
      <c r="W97" s="39">
        <v>61.141</v>
      </c>
      <c r="X97" s="39">
        <v>60.992</v>
      </c>
      <c r="Y97" s="39">
        <v>57.738</v>
      </c>
      <c r="Z97" s="39">
        <v>63.111</v>
      </c>
      <c r="AA97" s="39">
        <v>61.013</v>
      </c>
      <c r="AB97" s="39">
        <v>64.883</v>
      </c>
      <c r="AC97" s="39">
        <v>64.768</v>
      </c>
      <c r="AD97" s="39">
        <v>67.27800000000001</v>
      </c>
      <c r="AE97" s="39">
        <v>67.71599999999999</v>
      </c>
      <c r="AF97" s="39">
        <v>70.664</v>
      </c>
      <c r="AG97" s="39">
        <v>68.264</v>
      </c>
      <c r="AH97" s="39">
        <v>65.98099999999999</v>
      </c>
      <c r="AI97" s="39">
        <v>64.402</v>
      </c>
      <c r="AJ97" s="39">
        <v>60.204</v>
      </c>
      <c r="AK97" s="39">
        <v>57.484</v>
      </c>
      <c r="AL97" s="39">
        <v>58.131</v>
      </c>
      <c r="AM97" s="39">
        <v>56.513</v>
      </c>
      <c r="AN97" s="39">
        <v>57.228</v>
      </c>
      <c r="AO97" s="39">
        <v>56.396</v>
      </c>
      <c r="AP97" s="39">
        <v>61.024</v>
      </c>
      <c r="AQ97" s="39">
        <v>61.733</v>
      </c>
      <c r="AR97" s="39">
        <v>62.699</v>
      </c>
      <c r="AS97" s="39">
        <v>60.892</v>
      </c>
      <c r="AT97" s="39">
        <v>62.663</v>
      </c>
      <c r="AU97" s="39">
        <v>64.47499999999999</v>
      </c>
      <c r="AV97" s="39">
        <v>65.676</v>
      </c>
      <c r="AW97" s="39">
        <v>62.719</v>
      </c>
      <c r="AX97" s="39">
        <v>64.958</v>
      </c>
      <c r="AY97" s="39">
        <v>65.55200000000001</v>
      </c>
      <c r="AZ97" s="39">
        <v>69.693</v>
      </c>
      <c r="BA97" s="39">
        <v>68.71899999999999</v>
      </c>
      <c r="BB97" s="39">
        <v>71.38500000000001</v>
      </c>
      <c r="BC97" s="39">
        <v>78.91</v>
      </c>
      <c r="BD97" s="39">
        <v>78.714</v>
      </c>
      <c r="BE97" s="39">
        <v>77.654</v>
      </c>
      <c r="BF97" s="39">
        <v>80.837</v>
      </c>
      <c r="BG97" s="39">
        <v>76.652</v>
      </c>
      <c r="BH97" s="39">
        <v>75.48399999999999</v>
      </c>
      <c r="BI97" s="39">
        <v>71.72199999999999</v>
      </c>
      <c r="BJ97" s="39">
        <v>69.36799999999999</v>
      </c>
      <c r="BK97" s="39">
        <v>66.768</v>
      </c>
      <c r="BL97" s="39">
        <v>63.496</v>
      </c>
      <c r="BM97" s="39">
        <v>59.729</v>
      </c>
      <c r="BN97" s="39">
        <v>57.083</v>
      </c>
      <c r="BO97" s="39">
        <v>55.594</v>
      </c>
      <c r="BP97" s="39">
        <v>53.98</v>
      </c>
      <c r="BQ97" s="39">
        <v>50.529</v>
      </c>
      <c r="BR97" s="39">
        <v>48.703</v>
      </c>
      <c r="BS97" s="39">
        <v>46.11</v>
      </c>
      <c r="BT97" s="39">
        <v>45.895</v>
      </c>
      <c r="BU97" s="39">
        <v>44.619</v>
      </c>
      <c r="BV97" s="39">
        <v>46.536</v>
      </c>
      <c r="BW97" s="39">
        <v>49.269</v>
      </c>
      <c r="BX97" s="39">
        <v>52.2</v>
      </c>
      <c r="BY97" s="39">
        <v>52.393</v>
      </c>
      <c r="BZ97" s="39">
        <v>57.597</v>
      </c>
      <c r="CA97" s="39">
        <v>59.534</v>
      </c>
      <c r="CB97" s="39">
        <v>65.27</v>
      </c>
      <c r="CC97" s="39">
        <v>66.399</v>
      </c>
      <c r="CD97" s="39">
        <v>65.312</v>
      </c>
      <c r="CE97" s="39">
        <v>66.70999999999999</v>
      </c>
    </row>
    <row r="98" ht="12.9" customHeight="1">
      <c r="A98" s="40">
        <v>90</v>
      </c>
      <c r="B98" s="39">
        <v>44.022</v>
      </c>
      <c r="C98" s="39">
        <v>57.744</v>
      </c>
      <c r="D98" s="39">
        <v>42.188</v>
      </c>
      <c r="E98" s="39">
        <v>39.443</v>
      </c>
      <c r="F98" s="39">
        <v>29.367</v>
      </c>
      <c r="G98" s="39">
        <v>33.381</v>
      </c>
      <c r="H98" s="39">
        <v>43.324</v>
      </c>
      <c r="I98" s="39">
        <v>51.861</v>
      </c>
      <c r="J98" s="39">
        <v>62.191</v>
      </c>
      <c r="K98" s="39">
        <v>59.461</v>
      </c>
      <c r="L98" s="39">
        <v>55.935</v>
      </c>
      <c r="M98" s="39">
        <v>51.424</v>
      </c>
      <c r="N98" s="39">
        <v>49.73</v>
      </c>
      <c r="O98" s="39">
        <v>36.542</v>
      </c>
      <c r="P98" s="39">
        <v>28.248</v>
      </c>
      <c r="Q98" s="39">
        <v>30.884</v>
      </c>
      <c r="R98" s="39">
        <v>25.892</v>
      </c>
      <c r="S98" s="39">
        <v>38.348</v>
      </c>
      <c r="T98" s="39">
        <v>39.386</v>
      </c>
      <c r="U98" s="39">
        <v>43.832</v>
      </c>
      <c r="V98" s="39">
        <v>51.596</v>
      </c>
      <c r="W98" s="39">
        <v>49.265</v>
      </c>
      <c r="X98" s="39">
        <v>49.305</v>
      </c>
      <c r="Y98" s="39">
        <v>49.205</v>
      </c>
      <c r="Z98" s="39">
        <v>46.603</v>
      </c>
      <c r="AA98" s="39">
        <v>50.967</v>
      </c>
      <c r="AB98" s="39">
        <v>49.3</v>
      </c>
      <c r="AC98" s="39">
        <v>52.458</v>
      </c>
      <c r="AD98" s="39">
        <v>52.397</v>
      </c>
      <c r="AE98" s="39">
        <v>54.464</v>
      </c>
      <c r="AF98" s="39">
        <v>54.857</v>
      </c>
      <c r="AG98" s="39">
        <v>57.287</v>
      </c>
      <c r="AH98" s="39">
        <v>55.383</v>
      </c>
      <c r="AI98" s="39">
        <v>53.572</v>
      </c>
      <c r="AJ98" s="39">
        <v>52.332</v>
      </c>
      <c r="AK98" s="39">
        <v>48.963</v>
      </c>
      <c r="AL98" s="39">
        <v>46.791</v>
      </c>
      <c r="AM98" s="39">
        <v>47.359</v>
      </c>
      <c r="AN98" s="39">
        <v>46.084</v>
      </c>
      <c r="AO98" s="39">
        <v>46.711</v>
      </c>
      <c r="AP98" s="39">
        <v>46.076</v>
      </c>
      <c r="AQ98" s="39">
        <v>49.908</v>
      </c>
      <c r="AR98" s="39">
        <v>50.539</v>
      </c>
      <c r="AS98" s="39">
        <v>51.384</v>
      </c>
      <c r="AT98" s="39">
        <v>49.956</v>
      </c>
      <c r="AU98" s="39">
        <v>51.466</v>
      </c>
      <c r="AV98" s="39">
        <v>53.014</v>
      </c>
      <c r="AW98" s="39">
        <v>54.061</v>
      </c>
      <c r="AX98" s="39">
        <v>51.688</v>
      </c>
      <c r="AY98" s="39">
        <v>53.595</v>
      </c>
      <c r="AZ98" s="39">
        <v>54.148</v>
      </c>
      <c r="BA98" s="39">
        <v>57.637</v>
      </c>
      <c r="BB98" s="39">
        <v>56.901</v>
      </c>
      <c r="BC98" s="39">
        <v>59.176</v>
      </c>
      <c r="BD98" s="39">
        <v>65.502</v>
      </c>
      <c r="BE98" s="39">
        <v>65.423</v>
      </c>
      <c r="BF98" s="39">
        <v>64.626</v>
      </c>
      <c r="BG98" s="39">
        <v>67.36199999999999</v>
      </c>
      <c r="BH98" s="39">
        <v>63.958</v>
      </c>
      <c r="BI98" s="39">
        <v>63.067</v>
      </c>
      <c r="BJ98" s="39">
        <v>60.002</v>
      </c>
      <c r="BK98" s="39">
        <v>58.11</v>
      </c>
      <c r="BL98" s="39">
        <v>56.006</v>
      </c>
      <c r="BM98" s="39">
        <v>53.334</v>
      </c>
      <c r="BN98" s="39">
        <v>50.237</v>
      </c>
      <c r="BO98" s="39">
        <v>48.076</v>
      </c>
      <c r="BP98" s="39">
        <v>46.886</v>
      </c>
      <c r="BQ98" s="39">
        <v>45.59</v>
      </c>
      <c r="BR98" s="39">
        <v>42.735</v>
      </c>
      <c r="BS98" s="39">
        <v>41.248</v>
      </c>
      <c r="BT98" s="39">
        <v>39.102</v>
      </c>
      <c r="BU98" s="39">
        <v>38.974</v>
      </c>
      <c r="BV98" s="39">
        <v>37.944</v>
      </c>
      <c r="BW98" s="39">
        <v>39.633</v>
      </c>
      <c r="BX98" s="39">
        <v>42.031</v>
      </c>
      <c r="BY98" s="39">
        <v>44.602</v>
      </c>
      <c r="BZ98" s="39">
        <v>44.831</v>
      </c>
      <c r="CA98" s="39">
        <v>49.371</v>
      </c>
      <c r="CB98" s="39">
        <v>51.108</v>
      </c>
      <c r="CC98" s="39">
        <v>56.119</v>
      </c>
      <c r="CD98" s="39">
        <v>57.177</v>
      </c>
      <c r="CE98" s="39">
        <v>56.333</v>
      </c>
    </row>
    <row r="99" ht="12.9" customHeight="1">
      <c r="A99" s="40">
        <v>91</v>
      </c>
      <c r="B99" s="39">
        <v>41.471</v>
      </c>
      <c r="C99" s="39">
        <v>35.028</v>
      </c>
      <c r="D99" s="39">
        <v>45.955</v>
      </c>
      <c r="E99" s="39">
        <v>33.557</v>
      </c>
      <c r="F99" s="39">
        <v>31.351</v>
      </c>
      <c r="G99" s="39">
        <v>23.336</v>
      </c>
      <c r="H99" s="39">
        <v>26.521</v>
      </c>
      <c r="I99" s="39">
        <v>34.407</v>
      </c>
      <c r="J99" s="39">
        <v>41.178</v>
      </c>
      <c r="K99" s="39">
        <v>49.361</v>
      </c>
      <c r="L99" s="39">
        <v>47.179</v>
      </c>
      <c r="M99" s="39">
        <v>44.377</v>
      </c>
      <c r="N99" s="39">
        <v>40.802</v>
      </c>
      <c r="O99" s="39">
        <v>39.457</v>
      </c>
      <c r="P99" s="39">
        <v>28.988</v>
      </c>
      <c r="Q99" s="39">
        <v>22.41</v>
      </c>
      <c r="R99" s="39">
        <v>24.505</v>
      </c>
      <c r="S99" s="39">
        <v>20.551</v>
      </c>
      <c r="T99" s="39">
        <v>30.446</v>
      </c>
      <c r="U99" s="39">
        <v>31.282</v>
      </c>
      <c r="V99" s="39">
        <v>34.825</v>
      </c>
      <c r="W99" s="39">
        <v>41.007</v>
      </c>
      <c r="X99" s="39">
        <v>39.172</v>
      </c>
      <c r="Y99" s="39">
        <v>39.22</v>
      </c>
      <c r="Z99" s="39">
        <v>39.158</v>
      </c>
      <c r="AA99" s="39">
        <v>37.106</v>
      </c>
      <c r="AB99" s="39">
        <v>40.605</v>
      </c>
      <c r="AC99" s="39">
        <v>39.299</v>
      </c>
      <c r="AD99" s="39">
        <v>41.844</v>
      </c>
      <c r="AE99" s="39">
        <v>41.824</v>
      </c>
      <c r="AF99" s="39">
        <v>43.505</v>
      </c>
      <c r="AG99" s="39">
        <v>43.85</v>
      </c>
      <c r="AH99" s="39">
        <v>45.828</v>
      </c>
      <c r="AI99" s="39">
        <v>44.34</v>
      </c>
      <c r="AJ99" s="39">
        <v>42.925</v>
      </c>
      <c r="AK99" s="39">
        <v>41.967</v>
      </c>
      <c r="AL99" s="39">
        <v>39.299</v>
      </c>
      <c r="AM99" s="39">
        <v>37.589</v>
      </c>
      <c r="AN99" s="39">
        <v>38.082</v>
      </c>
      <c r="AO99" s="39">
        <v>37.09</v>
      </c>
      <c r="AP99" s="39">
        <v>37.632</v>
      </c>
      <c r="AQ99" s="39">
        <v>37.158</v>
      </c>
      <c r="AR99" s="39">
        <v>40.288</v>
      </c>
      <c r="AS99" s="39">
        <v>40.842</v>
      </c>
      <c r="AT99" s="39">
        <v>41.57</v>
      </c>
      <c r="AU99" s="39">
        <v>40.459</v>
      </c>
      <c r="AV99" s="39">
        <v>41.73</v>
      </c>
      <c r="AW99" s="39">
        <v>43.034</v>
      </c>
      <c r="AX99" s="39">
        <v>43.934</v>
      </c>
      <c r="AY99" s="39">
        <v>42.055</v>
      </c>
      <c r="AZ99" s="39">
        <v>43.658</v>
      </c>
      <c r="BA99" s="39">
        <v>44.16</v>
      </c>
      <c r="BB99" s="39">
        <v>47.065</v>
      </c>
      <c r="BC99" s="39">
        <v>46.522</v>
      </c>
      <c r="BD99" s="39">
        <v>48.441</v>
      </c>
      <c r="BE99" s="39">
        <v>53.689</v>
      </c>
      <c r="BF99" s="39">
        <v>53.696</v>
      </c>
      <c r="BG99" s="39">
        <v>53.113</v>
      </c>
      <c r="BH99" s="39">
        <v>55.435</v>
      </c>
      <c r="BI99" s="39">
        <v>52.703</v>
      </c>
      <c r="BJ99" s="39">
        <v>52.04</v>
      </c>
      <c r="BK99" s="39">
        <v>49.577</v>
      </c>
      <c r="BL99" s="39">
        <v>48.08</v>
      </c>
      <c r="BM99" s="39">
        <v>46.404</v>
      </c>
      <c r="BN99" s="39">
        <v>44.25</v>
      </c>
      <c r="BO99" s="39">
        <v>41.739</v>
      </c>
      <c r="BP99" s="39">
        <v>39.999</v>
      </c>
      <c r="BQ99" s="39">
        <v>39.064</v>
      </c>
      <c r="BR99" s="39">
        <v>38.04</v>
      </c>
      <c r="BS99" s="39">
        <v>35.707</v>
      </c>
      <c r="BT99" s="39">
        <v>34.516</v>
      </c>
      <c r="BU99" s="39">
        <v>32.762</v>
      </c>
      <c r="BV99" s="39">
        <v>32.705</v>
      </c>
      <c r="BW99" s="39">
        <v>31.886</v>
      </c>
      <c r="BX99" s="39">
        <v>33.356</v>
      </c>
      <c r="BY99" s="39">
        <v>35.435</v>
      </c>
      <c r="BZ99" s="39">
        <v>37.662</v>
      </c>
      <c r="CA99" s="39">
        <v>37.913</v>
      </c>
      <c r="CB99" s="39">
        <v>41.828</v>
      </c>
      <c r="CC99" s="39">
        <v>43.368</v>
      </c>
      <c r="CD99" s="39">
        <v>47.696</v>
      </c>
      <c r="CE99" s="39">
        <v>48.67</v>
      </c>
    </row>
    <row r="100" ht="12.9" customHeight="1">
      <c r="A100" s="40">
        <v>92</v>
      </c>
      <c r="B100" s="39">
        <v>30.405</v>
      </c>
      <c r="C100" s="39">
        <v>32.533</v>
      </c>
      <c r="D100" s="39">
        <v>27.466</v>
      </c>
      <c r="E100" s="39">
        <v>36.058</v>
      </c>
      <c r="F100" s="39">
        <v>26.318</v>
      </c>
      <c r="G100" s="39">
        <v>24.566</v>
      </c>
      <c r="H100" s="39">
        <v>18.286</v>
      </c>
      <c r="I100" s="39">
        <v>20.781</v>
      </c>
      <c r="J100" s="39">
        <v>26.949</v>
      </c>
      <c r="K100" s="39">
        <v>32.245</v>
      </c>
      <c r="L100" s="39">
        <v>38.64</v>
      </c>
      <c r="M100" s="39">
        <v>36.918</v>
      </c>
      <c r="N100" s="39">
        <v>34.721</v>
      </c>
      <c r="O100" s="39">
        <v>31.931</v>
      </c>
      <c r="P100" s="39">
        <v>30.88</v>
      </c>
      <c r="Q100" s="39">
        <v>22.681</v>
      </c>
      <c r="R100" s="39">
        <v>17.537</v>
      </c>
      <c r="S100" s="39">
        <v>19.18</v>
      </c>
      <c r="T100" s="39">
        <v>16.092</v>
      </c>
      <c r="U100" s="39">
        <v>23.849</v>
      </c>
      <c r="V100" s="39">
        <v>24.512</v>
      </c>
      <c r="W100" s="39">
        <v>27.3</v>
      </c>
      <c r="X100" s="39">
        <v>32.156</v>
      </c>
      <c r="Y100" s="39">
        <v>30.733</v>
      </c>
      <c r="Z100" s="39">
        <v>30.784</v>
      </c>
      <c r="AA100" s="39">
        <v>30.748</v>
      </c>
      <c r="AB100" s="39">
        <v>29.154</v>
      </c>
      <c r="AC100" s="39">
        <v>31.921</v>
      </c>
      <c r="AD100" s="39">
        <v>30.913</v>
      </c>
      <c r="AE100" s="39">
        <v>32.937</v>
      </c>
      <c r="AF100" s="39">
        <v>32.944</v>
      </c>
      <c r="AG100" s="39">
        <v>34.293</v>
      </c>
      <c r="AH100" s="39">
        <v>34.592</v>
      </c>
      <c r="AI100" s="39">
        <v>36.181</v>
      </c>
      <c r="AJ100" s="39">
        <v>35.034</v>
      </c>
      <c r="AK100" s="39">
        <v>33.942</v>
      </c>
      <c r="AL100" s="39">
        <v>33.214</v>
      </c>
      <c r="AM100" s="39">
        <v>31.129</v>
      </c>
      <c r="AN100" s="39">
        <v>29.803</v>
      </c>
      <c r="AO100" s="39">
        <v>30.222</v>
      </c>
      <c r="AP100" s="39">
        <v>29.463</v>
      </c>
      <c r="AQ100" s="39">
        <v>29.924</v>
      </c>
      <c r="AR100" s="39">
        <v>29.575</v>
      </c>
      <c r="AS100" s="39">
        <v>32.101</v>
      </c>
      <c r="AT100" s="39">
        <v>32.575</v>
      </c>
      <c r="AU100" s="39">
        <v>33.191</v>
      </c>
      <c r="AV100" s="39">
        <v>32.34</v>
      </c>
      <c r="AW100" s="39">
        <v>33.393</v>
      </c>
      <c r="AX100" s="39">
        <v>34.476</v>
      </c>
      <c r="AY100" s="39">
        <v>35.238</v>
      </c>
      <c r="AZ100" s="39">
        <v>33.771</v>
      </c>
      <c r="BA100" s="39">
        <v>35.1</v>
      </c>
      <c r="BB100" s="39">
        <v>35.546</v>
      </c>
      <c r="BC100" s="39">
        <v>37.931</v>
      </c>
      <c r="BD100" s="39">
        <v>37.541</v>
      </c>
      <c r="BE100" s="39">
        <v>39.135</v>
      </c>
      <c r="BF100" s="39">
        <v>43.434</v>
      </c>
      <c r="BG100" s="39">
        <v>43.497</v>
      </c>
      <c r="BH100" s="39">
        <v>43.082</v>
      </c>
      <c r="BI100" s="39">
        <v>45.026</v>
      </c>
      <c r="BJ100" s="39">
        <v>42.864</v>
      </c>
      <c r="BK100" s="39">
        <v>42.383</v>
      </c>
      <c r="BL100" s="39">
        <v>40.432</v>
      </c>
      <c r="BM100" s="39">
        <v>39.264</v>
      </c>
      <c r="BN100" s="39">
        <v>37.949</v>
      </c>
      <c r="BO100" s="39">
        <v>36.239</v>
      </c>
      <c r="BP100" s="39">
        <v>34.23</v>
      </c>
      <c r="BQ100" s="39">
        <v>32.849</v>
      </c>
      <c r="BR100" s="39">
        <v>32.128</v>
      </c>
      <c r="BS100" s="39">
        <v>31.332</v>
      </c>
      <c r="BT100" s="39">
        <v>29.453</v>
      </c>
      <c r="BU100" s="39">
        <v>28.513</v>
      </c>
      <c r="BV100" s="39">
        <v>27.1</v>
      </c>
      <c r="BW100" s="39">
        <v>27.092</v>
      </c>
      <c r="BX100" s="39">
        <v>26.454</v>
      </c>
      <c r="BY100" s="39">
        <v>27.716</v>
      </c>
      <c r="BZ100" s="39">
        <v>29.496</v>
      </c>
      <c r="CA100" s="39">
        <v>31.4</v>
      </c>
      <c r="CB100" s="39">
        <v>31.658</v>
      </c>
      <c r="CC100" s="39">
        <v>34.991</v>
      </c>
      <c r="CD100" s="39">
        <v>36.338</v>
      </c>
      <c r="CE100" s="39">
        <v>40.028</v>
      </c>
    </row>
    <row r="101" ht="12.9" customHeight="1">
      <c r="A101" s="40">
        <v>93</v>
      </c>
      <c r="B101" s="39">
        <v>23.265</v>
      </c>
      <c r="C101" s="39">
        <v>23.477</v>
      </c>
      <c r="D101" s="39">
        <v>25.083</v>
      </c>
      <c r="E101" s="39">
        <v>21.169</v>
      </c>
      <c r="F101" s="39">
        <v>27.83</v>
      </c>
      <c r="G101" s="39">
        <v>20.303</v>
      </c>
      <c r="H101" s="39">
        <v>18.934</v>
      </c>
      <c r="I101" s="39">
        <v>14.096</v>
      </c>
      <c r="J101" s="39">
        <v>16.022</v>
      </c>
      <c r="K101" s="39">
        <v>20.767</v>
      </c>
      <c r="L101" s="39">
        <v>24.845</v>
      </c>
      <c r="M101" s="39">
        <v>29.758</v>
      </c>
      <c r="N101" s="39">
        <v>28.419</v>
      </c>
      <c r="O101" s="39">
        <v>26.727</v>
      </c>
      <c r="P101" s="39">
        <v>24.589</v>
      </c>
      <c r="Q101" s="39">
        <v>23.781</v>
      </c>
      <c r="R101" s="39">
        <v>17.46</v>
      </c>
      <c r="S101" s="39">
        <v>13.503</v>
      </c>
      <c r="T101" s="39">
        <v>14.771</v>
      </c>
      <c r="U101" s="39">
        <v>12.4</v>
      </c>
      <c r="V101" s="39">
        <v>18.383</v>
      </c>
      <c r="W101" s="39">
        <v>18.904</v>
      </c>
      <c r="X101" s="39">
        <v>21.063</v>
      </c>
      <c r="Y101" s="39">
        <v>24.817</v>
      </c>
      <c r="Z101" s="39">
        <v>23.733</v>
      </c>
      <c r="AA101" s="39">
        <v>23.783</v>
      </c>
      <c r="AB101" s="39">
        <v>23.764</v>
      </c>
      <c r="AC101" s="39">
        <v>22.546</v>
      </c>
      <c r="AD101" s="39">
        <v>24.701</v>
      </c>
      <c r="AE101" s="39">
        <v>23.937</v>
      </c>
      <c r="AF101" s="39">
        <v>25.523</v>
      </c>
      <c r="AG101" s="39">
        <v>25.546</v>
      </c>
      <c r="AH101" s="39">
        <v>26.613</v>
      </c>
      <c r="AI101" s="39">
        <v>26.865</v>
      </c>
      <c r="AJ101" s="39">
        <v>28.123</v>
      </c>
      <c r="AK101" s="39">
        <v>27.253</v>
      </c>
      <c r="AL101" s="39">
        <v>26.425</v>
      </c>
      <c r="AM101" s="39">
        <v>25.88</v>
      </c>
      <c r="AN101" s="39">
        <v>24.279</v>
      </c>
      <c r="AO101" s="39">
        <v>23.266</v>
      </c>
      <c r="AP101" s="39">
        <v>23.616</v>
      </c>
      <c r="AQ101" s="39">
        <v>23.046</v>
      </c>
      <c r="AR101" s="39">
        <v>23.429</v>
      </c>
      <c r="AS101" s="39">
        <v>23.18</v>
      </c>
      <c r="AT101" s="39">
        <v>25.185</v>
      </c>
      <c r="AU101" s="39">
        <v>25.584</v>
      </c>
      <c r="AV101" s="39">
        <v>26.096</v>
      </c>
      <c r="AW101" s="39">
        <v>25.455</v>
      </c>
      <c r="AX101" s="39">
        <v>26.314</v>
      </c>
      <c r="AY101" s="39">
        <v>27.199</v>
      </c>
      <c r="AZ101" s="39">
        <v>27.833</v>
      </c>
      <c r="BA101" s="39">
        <v>26.706</v>
      </c>
      <c r="BB101" s="39">
        <v>27.791</v>
      </c>
      <c r="BC101" s="39">
        <v>28.179</v>
      </c>
      <c r="BD101" s="39">
        <v>30.107</v>
      </c>
      <c r="BE101" s="39">
        <v>29.836</v>
      </c>
      <c r="BF101" s="39">
        <v>31.142</v>
      </c>
      <c r="BG101" s="39">
        <v>34.607</v>
      </c>
      <c r="BH101" s="39">
        <v>34.706</v>
      </c>
      <c r="BI101" s="39">
        <v>34.422</v>
      </c>
      <c r="BJ101" s="39">
        <v>36.023</v>
      </c>
      <c r="BK101" s="39">
        <v>34.341</v>
      </c>
      <c r="BL101" s="39">
        <v>34.004</v>
      </c>
      <c r="BM101" s="39">
        <v>32.484</v>
      </c>
      <c r="BN101" s="39">
        <v>31.591</v>
      </c>
      <c r="BO101" s="39">
        <v>30.577</v>
      </c>
      <c r="BP101" s="39">
        <v>29.242</v>
      </c>
      <c r="BQ101" s="39">
        <v>27.661</v>
      </c>
      <c r="BR101" s="39">
        <v>26.584</v>
      </c>
      <c r="BS101" s="39">
        <v>26.038</v>
      </c>
      <c r="BT101" s="39">
        <v>25.433</v>
      </c>
      <c r="BU101" s="39">
        <v>23.944</v>
      </c>
      <c r="BV101" s="39">
        <v>23.216</v>
      </c>
      <c r="BW101" s="39">
        <v>22.096</v>
      </c>
      <c r="BX101" s="39">
        <v>22.124</v>
      </c>
      <c r="BY101" s="39">
        <v>21.637</v>
      </c>
      <c r="BZ101" s="39">
        <v>22.706</v>
      </c>
      <c r="CA101" s="39">
        <v>24.209</v>
      </c>
      <c r="CB101" s="39">
        <v>25.815</v>
      </c>
      <c r="CC101" s="39">
        <v>26.068</v>
      </c>
      <c r="CD101" s="39">
        <v>28.868</v>
      </c>
      <c r="CE101" s="39">
        <v>30.03</v>
      </c>
    </row>
    <row r="102" ht="12.9" customHeight="1">
      <c r="A102" s="40">
        <v>94</v>
      </c>
      <c r="B102" s="39">
        <v>17.962</v>
      </c>
      <c r="C102" s="39">
        <v>17.63</v>
      </c>
      <c r="D102" s="39">
        <v>17.791</v>
      </c>
      <c r="E102" s="39">
        <v>18.972</v>
      </c>
      <c r="F102" s="39">
        <v>16.008</v>
      </c>
      <c r="G102" s="39">
        <v>21.094</v>
      </c>
      <c r="H102" s="39">
        <v>15.383</v>
      </c>
      <c r="I102" s="39">
        <v>14.328</v>
      </c>
      <c r="J102" s="39">
        <v>10.673</v>
      </c>
      <c r="K102" s="39">
        <v>12.136</v>
      </c>
      <c r="L102" s="39">
        <v>15.721</v>
      </c>
      <c r="M102" s="39">
        <v>18.805</v>
      </c>
      <c r="N102" s="39">
        <v>22.512</v>
      </c>
      <c r="O102" s="39">
        <v>21.486</v>
      </c>
      <c r="P102" s="39">
        <v>20.207</v>
      </c>
      <c r="Q102" s="39">
        <v>18.601</v>
      </c>
      <c r="R102" s="39">
        <v>17.99</v>
      </c>
      <c r="S102" s="39">
        <v>13.202</v>
      </c>
      <c r="T102" s="39">
        <v>10.212</v>
      </c>
      <c r="U102" s="39">
        <v>11.173</v>
      </c>
      <c r="V102" s="39">
        <v>9.385999999999999</v>
      </c>
      <c r="W102" s="39">
        <v>13.92</v>
      </c>
      <c r="X102" s="39">
        <v>14.323</v>
      </c>
      <c r="Y102" s="39">
        <v>15.966</v>
      </c>
      <c r="Z102" s="39">
        <v>18.817</v>
      </c>
      <c r="AA102" s="39">
        <v>18.008</v>
      </c>
      <c r="AB102" s="39">
        <v>18.054</v>
      </c>
      <c r="AC102" s="39">
        <v>18.046</v>
      </c>
      <c r="AD102" s="39">
        <v>17.131</v>
      </c>
      <c r="AE102" s="39">
        <v>18.782</v>
      </c>
      <c r="AF102" s="39">
        <v>18.213</v>
      </c>
      <c r="AG102" s="39">
        <v>19.433</v>
      </c>
      <c r="AH102" s="39">
        <v>19.467</v>
      </c>
      <c r="AI102" s="39">
        <v>20.295</v>
      </c>
      <c r="AJ102" s="39">
        <v>20.502</v>
      </c>
      <c r="AK102" s="39">
        <v>21.482</v>
      </c>
      <c r="AL102" s="39">
        <v>20.834</v>
      </c>
      <c r="AM102" s="39">
        <v>20.217</v>
      </c>
      <c r="AN102" s="39">
        <v>19.819</v>
      </c>
      <c r="AO102" s="39">
        <v>18.61</v>
      </c>
      <c r="AP102" s="39">
        <v>17.85</v>
      </c>
      <c r="AQ102" s="39">
        <v>18.136</v>
      </c>
      <c r="AR102" s="39">
        <v>17.716</v>
      </c>
      <c r="AS102" s="39">
        <v>18.029</v>
      </c>
      <c r="AT102" s="39">
        <v>17.855</v>
      </c>
      <c r="AU102" s="39">
        <v>19.42</v>
      </c>
      <c r="AV102" s="39">
        <v>19.749</v>
      </c>
      <c r="AW102" s="39">
        <v>20.165</v>
      </c>
      <c r="AX102" s="39">
        <v>19.693</v>
      </c>
      <c r="AY102" s="39">
        <v>20.38</v>
      </c>
      <c r="AZ102" s="39">
        <v>21.09</v>
      </c>
      <c r="BA102" s="39">
        <v>21.607</v>
      </c>
      <c r="BB102" s="39">
        <v>20.759</v>
      </c>
      <c r="BC102" s="39">
        <v>21.629</v>
      </c>
      <c r="BD102" s="39">
        <v>21.958</v>
      </c>
      <c r="BE102" s="39">
        <v>23.491</v>
      </c>
      <c r="BF102" s="39">
        <v>23.31</v>
      </c>
      <c r="BG102" s="39">
        <v>24.361</v>
      </c>
      <c r="BH102" s="39">
        <v>27.11</v>
      </c>
      <c r="BI102" s="39">
        <v>27.225</v>
      </c>
      <c r="BJ102" s="39">
        <v>27.041</v>
      </c>
      <c r="BK102" s="39">
        <v>28.338</v>
      </c>
      <c r="BL102" s="39">
        <v>27.054</v>
      </c>
      <c r="BM102" s="39">
        <v>26.828</v>
      </c>
      <c r="BN102" s="39">
        <v>25.666</v>
      </c>
      <c r="BO102" s="39">
        <v>24.997</v>
      </c>
      <c r="BP102" s="39">
        <v>24.231</v>
      </c>
      <c r="BQ102" s="39">
        <v>23.209</v>
      </c>
      <c r="BR102" s="39">
        <v>21.989</v>
      </c>
      <c r="BS102" s="39">
        <v>21.164</v>
      </c>
      <c r="BT102" s="39">
        <v>20.764</v>
      </c>
      <c r="BU102" s="39">
        <v>20.314</v>
      </c>
      <c r="BV102" s="39">
        <v>19.155</v>
      </c>
      <c r="BW102" s="39">
        <v>18.603</v>
      </c>
      <c r="BX102" s="39">
        <v>17.732</v>
      </c>
      <c r="BY102" s="39">
        <v>17.784</v>
      </c>
      <c r="BZ102" s="39">
        <v>17.421</v>
      </c>
      <c r="CA102" s="39">
        <v>18.314</v>
      </c>
      <c r="CB102" s="39">
        <v>19.563</v>
      </c>
      <c r="CC102" s="39">
        <v>20.899</v>
      </c>
      <c r="CD102" s="39">
        <v>21.141</v>
      </c>
      <c r="CE102" s="39">
        <v>23.46</v>
      </c>
    </row>
    <row r="103" ht="12.9" customHeight="1">
      <c r="A103" s="40">
        <v>95</v>
      </c>
      <c r="B103" s="39">
        <v>12.765</v>
      </c>
      <c r="C103" s="39">
        <v>13.372</v>
      </c>
      <c r="D103" s="39">
        <v>13.117</v>
      </c>
      <c r="E103" s="39">
        <v>13.242</v>
      </c>
      <c r="F103" s="39">
        <v>14.088</v>
      </c>
      <c r="G103" s="39">
        <v>11.886</v>
      </c>
      <c r="H103" s="39">
        <v>15.718</v>
      </c>
      <c r="I103" s="39">
        <v>11.458</v>
      </c>
      <c r="J103" s="39">
        <v>10.657</v>
      </c>
      <c r="K103" s="39">
        <v>7.945</v>
      </c>
      <c r="L103" s="39">
        <v>9.039</v>
      </c>
      <c r="M103" s="39">
        <v>11.703</v>
      </c>
      <c r="N103" s="39">
        <v>13.998</v>
      </c>
      <c r="O103" s="39">
        <v>16.745</v>
      </c>
      <c r="P103" s="39">
        <v>15.97</v>
      </c>
      <c r="Q103" s="39">
        <v>15.019</v>
      </c>
      <c r="R103" s="39">
        <v>13.836</v>
      </c>
      <c r="S103" s="39">
        <v>13.381</v>
      </c>
      <c r="T103" s="39">
        <v>9.811</v>
      </c>
      <c r="U103" s="39">
        <v>7.592</v>
      </c>
      <c r="V103" s="39">
        <v>8.307</v>
      </c>
      <c r="W103" s="39">
        <v>6.984</v>
      </c>
      <c r="X103" s="39">
        <v>10.364</v>
      </c>
      <c r="Y103" s="39">
        <v>10.669</v>
      </c>
      <c r="Z103" s="39">
        <v>11.9</v>
      </c>
      <c r="AA103" s="39">
        <v>14.029</v>
      </c>
      <c r="AB103" s="39">
        <v>13.435</v>
      </c>
      <c r="AC103" s="39">
        <v>13.474</v>
      </c>
      <c r="AD103" s="39">
        <v>13.472</v>
      </c>
      <c r="AE103" s="39">
        <v>12.797</v>
      </c>
      <c r="AF103" s="39">
        <v>14.04</v>
      </c>
      <c r="AG103" s="39">
        <v>13.622</v>
      </c>
      <c r="AH103" s="39">
        <v>14.546</v>
      </c>
      <c r="AI103" s="39">
        <v>14.582</v>
      </c>
      <c r="AJ103" s="39">
        <v>15.215</v>
      </c>
      <c r="AK103" s="39">
        <v>15.382</v>
      </c>
      <c r="AL103" s="39">
        <v>16.13</v>
      </c>
      <c r="AM103" s="39">
        <v>15.657</v>
      </c>
      <c r="AN103" s="39">
        <v>15.203</v>
      </c>
      <c r="AO103" s="39">
        <v>14.916</v>
      </c>
      <c r="AP103" s="39">
        <v>14.019</v>
      </c>
      <c r="AQ103" s="39">
        <v>13.459</v>
      </c>
      <c r="AR103" s="39">
        <v>13.688</v>
      </c>
      <c r="AS103" s="39">
        <v>13.383</v>
      </c>
      <c r="AT103" s="39">
        <v>13.633</v>
      </c>
      <c r="AU103" s="39">
        <v>13.514</v>
      </c>
      <c r="AV103" s="39">
        <v>14.715</v>
      </c>
      <c r="AW103" s="39">
        <v>14.979</v>
      </c>
      <c r="AX103" s="39">
        <v>15.31</v>
      </c>
      <c r="AY103" s="39">
        <v>14.967</v>
      </c>
      <c r="AZ103" s="39">
        <v>15.507</v>
      </c>
      <c r="BA103" s="39">
        <v>16.065</v>
      </c>
      <c r="BB103" s="39">
        <v>16.48</v>
      </c>
      <c r="BC103" s="39">
        <v>15.851</v>
      </c>
      <c r="BD103" s="39">
        <v>16.537</v>
      </c>
      <c r="BE103" s="39">
        <v>16.809</v>
      </c>
      <c r="BF103" s="39">
        <v>18.006</v>
      </c>
      <c r="BG103" s="39">
        <v>17.89</v>
      </c>
      <c r="BH103" s="39">
        <v>18.722</v>
      </c>
      <c r="BI103" s="39">
        <v>20.863</v>
      </c>
      <c r="BJ103" s="39">
        <v>20.981</v>
      </c>
      <c r="BK103" s="39">
        <v>20.868</v>
      </c>
      <c r="BL103" s="39">
        <v>21.901</v>
      </c>
      <c r="BM103" s="39">
        <v>20.939</v>
      </c>
      <c r="BN103" s="39">
        <v>20.795</v>
      </c>
      <c r="BO103" s="39">
        <v>19.924</v>
      </c>
      <c r="BP103" s="39">
        <v>19.434</v>
      </c>
      <c r="BQ103" s="39">
        <v>18.869</v>
      </c>
      <c r="BR103" s="39">
        <v>18.101</v>
      </c>
      <c r="BS103" s="39">
        <v>17.177</v>
      </c>
      <c r="BT103" s="39">
        <v>16.558</v>
      </c>
      <c r="BU103" s="39">
        <v>16.272</v>
      </c>
      <c r="BV103" s="39">
        <v>15.946</v>
      </c>
      <c r="BW103" s="39">
        <v>15.061</v>
      </c>
      <c r="BX103" s="39">
        <v>14.653</v>
      </c>
      <c r="BY103" s="39">
        <v>13.988</v>
      </c>
      <c r="BZ103" s="39">
        <v>14.054</v>
      </c>
      <c r="CA103" s="39">
        <v>13.792</v>
      </c>
      <c r="CB103" s="39">
        <v>14.525</v>
      </c>
      <c r="CC103" s="39">
        <v>15.547</v>
      </c>
      <c r="CD103" s="39">
        <v>16.642</v>
      </c>
      <c r="CE103" s="39">
        <v>16.865</v>
      </c>
    </row>
    <row r="104" ht="12.9" customHeight="1">
      <c r="A104" s="40">
        <v>96</v>
      </c>
      <c r="B104" s="39">
        <v>6.154</v>
      </c>
      <c r="C104" s="39">
        <v>9.339</v>
      </c>
      <c r="D104" s="39">
        <v>9.788</v>
      </c>
      <c r="E104" s="39">
        <v>9.597</v>
      </c>
      <c r="F104" s="39">
        <v>9.695</v>
      </c>
      <c r="G104" s="39">
        <v>10.286</v>
      </c>
      <c r="H104" s="39">
        <v>8.680999999999999</v>
      </c>
      <c r="I104" s="39">
        <v>11.533</v>
      </c>
      <c r="J104" s="39">
        <v>8.404999999999999</v>
      </c>
      <c r="K104" s="39">
        <v>7.804</v>
      </c>
      <c r="L104" s="39">
        <v>5.825</v>
      </c>
      <c r="M104" s="39">
        <v>6.633</v>
      </c>
      <c r="N104" s="39">
        <v>8.581</v>
      </c>
      <c r="O104" s="39">
        <v>10.264</v>
      </c>
      <c r="P104" s="39">
        <v>12.269</v>
      </c>
      <c r="Q104" s="39">
        <v>11.69</v>
      </c>
      <c r="R104" s="39">
        <v>10.992</v>
      </c>
      <c r="S104" s="39">
        <v>10.136</v>
      </c>
      <c r="T104" s="39">
        <v>9.803000000000001</v>
      </c>
      <c r="U104" s="39">
        <v>7.18</v>
      </c>
      <c r="V104" s="39">
        <v>5.557</v>
      </c>
      <c r="W104" s="39">
        <v>6.081</v>
      </c>
      <c r="X104" s="39">
        <v>5.117</v>
      </c>
      <c r="Y104" s="39">
        <v>7.597</v>
      </c>
      <c r="Z104" s="39">
        <v>7.826</v>
      </c>
      <c r="AA104" s="39">
        <v>8.733000000000001</v>
      </c>
      <c r="AB104" s="39">
        <v>10.297</v>
      </c>
      <c r="AC104" s="39">
        <v>9.869</v>
      </c>
      <c r="AD104" s="39">
        <v>9.9</v>
      </c>
      <c r="AE104" s="39">
        <v>9.9</v>
      </c>
      <c r="AF104" s="39">
        <v>9.409000000000001</v>
      </c>
      <c r="AG104" s="39">
        <v>10.33</v>
      </c>
      <c r="AH104" s="39">
        <v>10.027</v>
      </c>
      <c r="AI104" s="39">
        <v>10.715</v>
      </c>
      <c r="AJ104" s="39">
        <v>10.748</v>
      </c>
      <c r="AK104" s="39">
        <v>11.223</v>
      </c>
      <c r="AL104" s="39">
        <v>11.352</v>
      </c>
      <c r="AM104" s="39">
        <v>11.915</v>
      </c>
      <c r="AN104" s="39">
        <v>11.572</v>
      </c>
      <c r="AO104" s="39">
        <v>11.244</v>
      </c>
      <c r="AP104" s="39">
        <v>11.04</v>
      </c>
      <c r="AQ104" s="39">
        <v>10.385</v>
      </c>
      <c r="AR104" s="39">
        <v>9.978</v>
      </c>
      <c r="AS104" s="39">
        <v>10.156</v>
      </c>
      <c r="AT104" s="39">
        <v>9.938000000000001</v>
      </c>
      <c r="AU104" s="39">
        <v>10.132</v>
      </c>
      <c r="AV104" s="39">
        <v>10.053</v>
      </c>
      <c r="AW104" s="39">
        <v>10.957</v>
      </c>
      <c r="AX104" s="39">
        <v>11.163</v>
      </c>
      <c r="AY104" s="39">
        <v>11.421</v>
      </c>
      <c r="AZ104" s="39">
        <v>11.176</v>
      </c>
      <c r="BA104" s="39">
        <v>11.59</v>
      </c>
      <c r="BB104" s="39">
        <v>12.021</v>
      </c>
      <c r="BC104" s="39">
        <v>12.345</v>
      </c>
      <c r="BD104" s="39">
        <v>11.887</v>
      </c>
      <c r="BE104" s="39">
        <v>12.415</v>
      </c>
      <c r="BF104" s="39">
        <v>12.636</v>
      </c>
      <c r="BG104" s="39">
        <v>13.551</v>
      </c>
      <c r="BH104" s="39">
        <v>13.482</v>
      </c>
      <c r="BI104" s="39">
        <v>14.125</v>
      </c>
      <c r="BJ104" s="39">
        <v>15.762</v>
      </c>
      <c r="BK104" s="39">
        <v>15.872</v>
      </c>
      <c r="BL104" s="39">
        <v>15.81</v>
      </c>
      <c r="BM104" s="39">
        <v>16.615</v>
      </c>
      <c r="BN104" s="39">
        <v>15.909</v>
      </c>
      <c r="BO104" s="39">
        <v>15.822</v>
      </c>
      <c r="BP104" s="39">
        <v>15.182</v>
      </c>
      <c r="BQ104" s="39">
        <v>14.832</v>
      </c>
      <c r="BR104" s="39">
        <v>14.423</v>
      </c>
      <c r="BS104" s="39">
        <v>13.857</v>
      </c>
      <c r="BT104" s="39">
        <v>13.171</v>
      </c>
      <c r="BU104" s="39">
        <v>12.717</v>
      </c>
      <c r="BV104" s="39">
        <v>12.519</v>
      </c>
      <c r="BW104" s="39">
        <v>12.289</v>
      </c>
      <c r="BX104" s="39">
        <v>11.628</v>
      </c>
      <c r="BY104" s="39">
        <v>11.332</v>
      </c>
      <c r="BZ104" s="39">
        <v>10.836</v>
      </c>
      <c r="CA104" s="39">
        <v>10.906</v>
      </c>
      <c r="CB104" s="39">
        <v>10.722</v>
      </c>
      <c r="CC104" s="39">
        <v>11.313</v>
      </c>
      <c r="CD104" s="39">
        <v>12.137</v>
      </c>
      <c r="CE104" s="39">
        <v>13.017</v>
      </c>
    </row>
    <row r="105" ht="12.9" customHeight="1">
      <c r="A105" s="40">
        <v>97</v>
      </c>
      <c r="B105" s="39">
        <v>5.126</v>
      </c>
      <c r="C105" s="39">
        <v>4.463</v>
      </c>
      <c r="D105" s="39">
        <v>6.731</v>
      </c>
      <c r="E105" s="39">
        <v>7.061</v>
      </c>
      <c r="F105" s="39">
        <v>6.921</v>
      </c>
      <c r="G105" s="39">
        <v>7.001</v>
      </c>
      <c r="H105" s="39">
        <v>7.403</v>
      </c>
      <c r="I105" s="39">
        <v>6.25</v>
      </c>
      <c r="J105" s="39">
        <v>8.355</v>
      </c>
      <c r="K105" s="39">
        <v>6.087</v>
      </c>
      <c r="L105" s="39">
        <v>5.64</v>
      </c>
      <c r="M105" s="39">
        <v>4.216</v>
      </c>
      <c r="N105" s="39">
        <v>4.808</v>
      </c>
      <c r="O105" s="39">
        <v>6.214</v>
      </c>
      <c r="P105" s="39">
        <v>7.433</v>
      </c>
      <c r="Q105" s="39">
        <v>8.875999999999999</v>
      </c>
      <c r="R105" s="39">
        <v>8.446999999999999</v>
      </c>
      <c r="S105" s="39">
        <v>7.942</v>
      </c>
      <c r="T105" s="39">
        <v>7.331</v>
      </c>
      <c r="U105" s="39">
        <v>7.09</v>
      </c>
      <c r="V105" s="39">
        <v>5.185</v>
      </c>
      <c r="W105" s="39">
        <v>4.014</v>
      </c>
      <c r="X105" s="39">
        <v>4.393</v>
      </c>
      <c r="Y105" s="39">
        <v>3.7</v>
      </c>
      <c r="Z105" s="39">
        <v>5.496</v>
      </c>
      <c r="AA105" s="39">
        <v>5.665</v>
      </c>
      <c r="AB105" s="39">
        <v>6.324</v>
      </c>
      <c r="AC105" s="39">
        <v>7.456</v>
      </c>
      <c r="AD105" s="39">
        <v>7.151</v>
      </c>
      <c r="AE105" s="39">
        <v>7.174</v>
      </c>
      <c r="AF105" s="39">
        <v>7.173</v>
      </c>
      <c r="AG105" s="39">
        <v>6.82</v>
      </c>
      <c r="AH105" s="39">
        <v>7.491</v>
      </c>
      <c r="AI105" s="39">
        <v>7.275</v>
      </c>
      <c r="AJ105" s="39">
        <v>7.778</v>
      </c>
      <c r="AK105" s="39">
        <v>7.806</v>
      </c>
      <c r="AL105" s="39">
        <v>8.154999999999999</v>
      </c>
      <c r="AM105" s="39">
        <v>8.253</v>
      </c>
      <c r="AN105" s="39">
        <v>8.667999999999999</v>
      </c>
      <c r="AO105" s="39">
        <v>8.423</v>
      </c>
      <c r="AP105" s="39">
        <v>8.186999999999999</v>
      </c>
      <c r="AQ105" s="39">
        <v>8.042999999999999</v>
      </c>
      <c r="AR105" s="39">
        <v>7.57</v>
      </c>
      <c r="AS105" s="39">
        <v>7.278</v>
      </c>
      <c r="AT105" s="39">
        <v>7.413</v>
      </c>
      <c r="AU105" s="39">
        <v>7.259</v>
      </c>
      <c r="AV105" s="39">
        <v>7.406</v>
      </c>
      <c r="AW105" s="39">
        <v>7.352</v>
      </c>
      <c r="AX105" s="39">
        <v>8.02</v>
      </c>
      <c r="AY105" s="39">
        <v>8.177</v>
      </c>
      <c r="AZ105" s="39">
        <v>8.371</v>
      </c>
      <c r="BA105" s="39">
        <v>8.199</v>
      </c>
      <c r="BB105" s="39">
        <v>8.51</v>
      </c>
      <c r="BC105" s="39">
        <v>8.834</v>
      </c>
      <c r="BD105" s="39">
        <v>9.081</v>
      </c>
      <c r="BE105" s="39">
        <v>8.753</v>
      </c>
      <c r="BF105" s="39">
        <v>9.151</v>
      </c>
      <c r="BG105" s="39">
        <v>9.324</v>
      </c>
      <c r="BH105" s="39">
        <v>10.01</v>
      </c>
      <c r="BI105" s="39">
        <v>9.971</v>
      </c>
      <c r="BJ105" s="39">
        <v>10.459</v>
      </c>
      <c r="BK105" s="39">
        <v>11.685</v>
      </c>
      <c r="BL105" s="39">
        <v>11.782</v>
      </c>
      <c r="BM105" s="39">
        <v>11.75</v>
      </c>
      <c r="BN105" s="39">
        <v>12.365</v>
      </c>
      <c r="BO105" s="39">
        <v>11.856</v>
      </c>
      <c r="BP105" s="39">
        <v>11.808</v>
      </c>
      <c r="BQ105" s="39">
        <v>11.347</v>
      </c>
      <c r="BR105" s="39">
        <v>11.101</v>
      </c>
      <c r="BS105" s="39">
        <v>10.812</v>
      </c>
      <c r="BT105" s="39">
        <v>10.405</v>
      </c>
      <c r="BU105" s="39">
        <v>9.904</v>
      </c>
      <c r="BV105" s="39">
        <v>9.579000000000001</v>
      </c>
      <c r="BW105" s="39">
        <v>9.444000000000001</v>
      </c>
      <c r="BX105" s="39">
        <v>9.288</v>
      </c>
      <c r="BY105" s="39">
        <v>8.803000000000001</v>
      </c>
      <c r="BZ105" s="39">
        <v>8.595000000000001</v>
      </c>
      <c r="CA105" s="39">
        <v>8.231999999999999</v>
      </c>
      <c r="CB105" s="39">
        <v>8.300000000000001</v>
      </c>
      <c r="CC105" s="39">
        <v>8.175000000000001</v>
      </c>
      <c r="CD105" s="39">
        <v>8.643000000000001</v>
      </c>
      <c r="CE105" s="39">
        <v>9.292999999999999</v>
      </c>
    </row>
    <row r="106" ht="12.9" customHeight="1">
      <c r="A106" s="40">
        <v>98</v>
      </c>
      <c r="B106" s="39">
        <v>4.837</v>
      </c>
      <c r="C106" s="39">
        <v>3.662</v>
      </c>
      <c r="D106" s="39">
        <v>3.201</v>
      </c>
      <c r="E106" s="39">
        <v>4.794</v>
      </c>
      <c r="F106" s="39">
        <v>5.035</v>
      </c>
      <c r="G106" s="39">
        <v>4.935</v>
      </c>
      <c r="H106" s="39">
        <v>5</v>
      </c>
      <c r="I106" s="39">
        <v>5.268</v>
      </c>
      <c r="J106" s="39">
        <v>4.45</v>
      </c>
      <c r="K106" s="39">
        <v>5.995</v>
      </c>
      <c r="L106" s="39">
        <v>4.367</v>
      </c>
      <c r="M106" s="39">
        <v>4.037</v>
      </c>
      <c r="N106" s="39">
        <v>3.024</v>
      </c>
      <c r="O106" s="39">
        <v>3.454</v>
      </c>
      <c r="P106" s="39">
        <v>4.459</v>
      </c>
      <c r="Q106" s="39">
        <v>5.333</v>
      </c>
      <c r="R106" s="39">
        <v>6.361</v>
      </c>
      <c r="S106" s="39">
        <v>6.045</v>
      </c>
      <c r="T106" s="39">
        <v>5.682</v>
      </c>
      <c r="U106" s="39">
        <v>5.252</v>
      </c>
      <c r="V106" s="39">
        <v>5.078</v>
      </c>
      <c r="W106" s="39">
        <v>3.707</v>
      </c>
      <c r="X106" s="39">
        <v>2.87</v>
      </c>
      <c r="Y106" s="39">
        <v>3.139</v>
      </c>
      <c r="Z106" s="39">
        <v>2.647</v>
      </c>
      <c r="AA106" s="39">
        <v>3.934</v>
      </c>
      <c r="AB106" s="39">
        <v>4.057</v>
      </c>
      <c r="AC106" s="39">
        <v>4.531</v>
      </c>
      <c r="AD106" s="39">
        <v>5.34</v>
      </c>
      <c r="AE106" s="39">
        <v>5.124</v>
      </c>
      <c r="AF106" s="39">
        <v>5.14</v>
      </c>
      <c r="AG106" s="39">
        <v>5.137</v>
      </c>
      <c r="AH106" s="39">
        <v>4.886</v>
      </c>
      <c r="AI106" s="39">
        <v>5.368</v>
      </c>
      <c r="AJ106" s="39">
        <v>5.213</v>
      </c>
      <c r="AK106" s="39">
        <v>5.575</v>
      </c>
      <c r="AL106" s="39">
        <v>5.596</v>
      </c>
      <c r="AM106" s="39">
        <v>5.848</v>
      </c>
      <c r="AN106" s="39">
        <v>5.92</v>
      </c>
      <c r="AO106" s="39">
        <v>6.22</v>
      </c>
      <c r="AP106" s="39">
        <v>6.046</v>
      </c>
      <c r="AQ106" s="39">
        <v>5.876</v>
      </c>
      <c r="AR106" s="39">
        <v>5.774</v>
      </c>
      <c r="AS106" s="39">
        <v>5.437</v>
      </c>
      <c r="AT106" s="39">
        <v>5.229</v>
      </c>
      <c r="AU106" s="39">
        <v>5.328</v>
      </c>
      <c r="AV106" s="39">
        <v>5.219</v>
      </c>
      <c r="AW106" s="39">
        <v>5.328</v>
      </c>
      <c r="AX106" s="39">
        <v>5.291</v>
      </c>
      <c r="AY106" s="39">
        <v>5.774</v>
      </c>
      <c r="AZ106" s="39">
        <v>5.891</v>
      </c>
      <c r="BA106" s="39">
        <v>6.032</v>
      </c>
      <c r="BB106" s="39">
        <v>5.911</v>
      </c>
      <c r="BC106" s="39">
        <v>6.139</v>
      </c>
      <c r="BD106" s="39">
        <v>6.376</v>
      </c>
      <c r="BE106" s="39">
        <v>6.56</v>
      </c>
      <c r="BF106" s="39">
        <v>6.327</v>
      </c>
      <c r="BG106" s="39">
        <v>6.621</v>
      </c>
      <c r="BH106" s="39">
        <v>6.752</v>
      </c>
      <c r="BI106" s="39">
        <v>7.256</v>
      </c>
      <c r="BJ106" s="39">
        <v>7.233</v>
      </c>
      <c r="BK106" s="39">
        <v>7.595</v>
      </c>
      <c r="BL106" s="39">
        <v>8.494</v>
      </c>
      <c r="BM106" s="39">
        <v>8.574</v>
      </c>
      <c r="BN106" s="39">
        <v>8.561</v>
      </c>
      <c r="BO106" s="39">
        <v>9.02</v>
      </c>
      <c r="BP106" s="39">
        <v>8.659000000000001</v>
      </c>
      <c r="BQ106" s="39">
        <v>8.635</v>
      </c>
      <c r="BR106" s="39">
        <v>8.308999999999999</v>
      </c>
      <c r="BS106" s="39">
        <v>8.140000000000001</v>
      </c>
      <c r="BT106" s="39">
        <v>7.94</v>
      </c>
      <c r="BU106" s="39">
        <v>7.652</v>
      </c>
      <c r="BV106" s="39">
        <v>7.295</v>
      </c>
      <c r="BW106" s="39">
        <v>7.066</v>
      </c>
      <c r="BX106" s="39">
        <v>6.978</v>
      </c>
      <c r="BY106" s="39">
        <v>6.874</v>
      </c>
      <c r="BZ106" s="39">
        <v>6.526</v>
      </c>
      <c r="CA106" s="39">
        <v>6.383</v>
      </c>
      <c r="CB106" s="39">
        <v>6.124</v>
      </c>
      <c r="CC106" s="39">
        <v>6.186</v>
      </c>
      <c r="CD106" s="39">
        <v>6.105</v>
      </c>
      <c r="CE106" s="39">
        <v>6.466</v>
      </c>
    </row>
    <row r="107" ht="12.9" customHeight="1">
      <c r="A107" s="40">
        <v>99</v>
      </c>
      <c r="B107" s="39">
        <v>6.255</v>
      </c>
      <c r="C107" s="39">
        <v>3.43</v>
      </c>
      <c r="D107" s="39">
        <v>2.595</v>
      </c>
      <c r="E107" s="39">
        <v>2.28</v>
      </c>
      <c r="F107" s="39">
        <v>3.386</v>
      </c>
      <c r="G107" s="39">
        <v>3.564</v>
      </c>
      <c r="H107" s="39">
        <v>3.494</v>
      </c>
      <c r="I107" s="39">
        <v>3.547</v>
      </c>
      <c r="J107" s="39">
        <v>3.721</v>
      </c>
      <c r="K107" s="39">
        <v>3.147</v>
      </c>
      <c r="L107" s="39">
        <v>4.277</v>
      </c>
      <c r="M107" s="39">
        <v>3.115</v>
      </c>
      <c r="N107" s="39">
        <v>2.872</v>
      </c>
      <c r="O107" s="39">
        <v>2.156</v>
      </c>
      <c r="P107" s="39">
        <v>2.468</v>
      </c>
      <c r="Q107" s="39">
        <v>3.182</v>
      </c>
      <c r="R107" s="39">
        <v>3.806</v>
      </c>
      <c r="S107" s="39">
        <v>4.532</v>
      </c>
      <c r="T107" s="39">
        <v>4.3</v>
      </c>
      <c r="U107" s="39">
        <v>4.04</v>
      </c>
      <c r="V107" s="39">
        <v>3.74</v>
      </c>
      <c r="W107" s="39">
        <v>3.615</v>
      </c>
      <c r="X107" s="39">
        <v>2.632</v>
      </c>
      <c r="Y107" s="39">
        <v>2.037</v>
      </c>
      <c r="Z107" s="39">
        <v>2.228</v>
      </c>
      <c r="AA107" s="39">
        <v>1.88</v>
      </c>
      <c r="AB107" s="39">
        <v>2.795</v>
      </c>
      <c r="AC107" s="39">
        <v>2.883</v>
      </c>
      <c r="AD107" s="39">
        <v>3.22</v>
      </c>
      <c r="AE107" s="39">
        <v>3.793</v>
      </c>
      <c r="AF107" s="39">
        <v>3.641</v>
      </c>
      <c r="AG107" s="39">
        <v>3.651</v>
      </c>
      <c r="AH107" s="39">
        <v>3.645</v>
      </c>
      <c r="AI107" s="39">
        <v>3.466</v>
      </c>
      <c r="AJ107" s="39">
        <v>3.808</v>
      </c>
      <c r="AK107" s="39">
        <v>3.698</v>
      </c>
      <c r="AL107" s="39">
        <v>3.954</v>
      </c>
      <c r="AM107" s="39">
        <v>3.97</v>
      </c>
      <c r="AN107" s="39">
        <v>4.148</v>
      </c>
      <c r="AO107" s="39">
        <v>4.197</v>
      </c>
      <c r="AP107" s="39">
        <v>4.411</v>
      </c>
      <c r="AQ107" s="39">
        <v>4.286</v>
      </c>
      <c r="AR107" s="39">
        <v>4.164</v>
      </c>
      <c r="AS107" s="39">
        <v>4.092</v>
      </c>
      <c r="AT107" s="39">
        <v>3.852</v>
      </c>
      <c r="AU107" s="39">
        <v>3.705</v>
      </c>
      <c r="AV107" s="39">
        <v>3.775</v>
      </c>
      <c r="AW107" s="39">
        <v>3.698</v>
      </c>
      <c r="AX107" s="39">
        <v>3.774</v>
      </c>
      <c r="AY107" s="39">
        <v>3.748</v>
      </c>
      <c r="AZ107" s="39">
        <v>4.091</v>
      </c>
      <c r="BA107" s="39">
        <v>4.174</v>
      </c>
      <c r="BB107" s="39">
        <v>4.274</v>
      </c>
      <c r="BC107" s="39">
        <v>4.189</v>
      </c>
      <c r="BD107" s="39">
        <v>4.352</v>
      </c>
      <c r="BE107" s="39">
        <v>4.522</v>
      </c>
      <c r="BF107" s="39">
        <v>4.654</v>
      </c>
      <c r="BG107" s="39">
        <v>4.491</v>
      </c>
      <c r="BH107" s="39">
        <v>4.701</v>
      </c>
      <c r="BI107" s="39">
        <v>4.797</v>
      </c>
      <c r="BJ107" s="39">
        <v>5.158</v>
      </c>
      <c r="BK107" s="39">
        <v>5.145</v>
      </c>
      <c r="BL107" s="39">
        <v>5.407</v>
      </c>
      <c r="BM107" s="39">
        <v>6.051</v>
      </c>
      <c r="BN107" s="39">
        <v>6.114</v>
      </c>
      <c r="BO107" s="39">
        <v>6.11</v>
      </c>
      <c r="BP107" s="39">
        <v>6.444</v>
      </c>
      <c r="BQ107" s="39">
        <v>6.193</v>
      </c>
      <c r="BR107" s="39">
        <v>6.183</v>
      </c>
      <c r="BS107" s="39">
        <v>5.955</v>
      </c>
      <c r="BT107" s="39">
        <v>5.842</v>
      </c>
      <c r="BU107" s="39">
        <v>5.705</v>
      </c>
      <c r="BV107" s="39">
        <v>5.506</v>
      </c>
      <c r="BW107" s="39">
        <v>5.256</v>
      </c>
      <c r="BX107" s="39">
        <v>5.098</v>
      </c>
      <c r="BY107" s="39">
        <v>5.043</v>
      </c>
      <c r="BZ107" s="39">
        <v>4.975</v>
      </c>
      <c r="CA107" s="39">
        <v>4.731</v>
      </c>
      <c r="CB107" s="39">
        <v>4.636</v>
      </c>
      <c r="CC107" s="39">
        <v>4.454</v>
      </c>
      <c r="CD107" s="39">
        <v>4.507</v>
      </c>
      <c r="CE107" s="39">
        <v>4.456</v>
      </c>
    </row>
    <row r="108" ht="12.9" customHeight="1">
      <c r="A108" t="s" s="41">
        <v>49</v>
      </c>
      <c r="B108" s="39">
        <v>8.444000000000001</v>
      </c>
      <c r="C108" s="39">
        <v>9.695</v>
      </c>
      <c r="D108" s="39">
        <v>7.809</v>
      </c>
      <c r="E108" s="39">
        <v>5.675</v>
      </c>
      <c r="F108" s="39">
        <v>4.246</v>
      </c>
      <c r="G108" s="39">
        <v>4.387</v>
      </c>
      <c r="H108" s="39">
        <v>4.821</v>
      </c>
      <c r="I108" s="39">
        <v>5.056</v>
      </c>
      <c r="J108" s="39">
        <v>5.195</v>
      </c>
      <c r="K108" s="39">
        <v>5.358</v>
      </c>
      <c r="L108" s="39">
        <v>5.037</v>
      </c>
      <c r="M108" s="39">
        <v>5.645</v>
      </c>
      <c r="N108" s="39">
        <v>5.249</v>
      </c>
      <c r="O108" s="39">
        <v>4.778</v>
      </c>
      <c r="P108" s="39">
        <v>3.982</v>
      </c>
      <c r="Q108" s="39">
        <v>3.75</v>
      </c>
      <c r="R108" s="39">
        <v>4.199</v>
      </c>
      <c r="S108" s="39">
        <v>4.98</v>
      </c>
      <c r="T108" s="39">
        <v>5.956</v>
      </c>
      <c r="U108" s="39">
        <v>6.319</v>
      </c>
      <c r="V108" s="39">
        <v>6.247</v>
      </c>
      <c r="W108" s="39">
        <v>5.926</v>
      </c>
      <c r="X108" s="39">
        <v>5.632</v>
      </c>
      <c r="Y108" s="39">
        <v>4.777</v>
      </c>
      <c r="Z108" s="39">
        <v>3.841</v>
      </c>
      <c r="AA108" s="39">
        <v>3.459</v>
      </c>
      <c r="AB108" s="39">
        <v>3.077</v>
      </c>
      <c r="AC108" s="39">
        <v>3.543</v>
      </c>
      <c r="AD108" s="39">
        <v>3.945</v>
      </c>
      <c r="AE108" s="39">
        <v>4.402</v>
      </c>
      <c r="AF108" s="39">
        <v>5.044</v>
      </c>
      <c r="AG108" s="39">
        <v>5.288</v>
      </c>
      <c r="AH108" s="39">
        <v>5.378</v>
      </c>
      <c r="AI108" s="39">
        <v>5.386</v>
      </c>
      <c r="AJ108" s="39">
        <v>5.247</v>
      </c>
      <c r="AK108" s="39">
        <v>5.395</v>
      </c>
      <c r="AL108" s="39">
        <v>5.422</v>
      </c>
      <c r="AM108" s="39">
        <v>5.605</v>
      </c>
      <c r="AN108" s="39">
        <v>5.721</v>
      </c>
      <c r="AO108" s="39">
        <v>5.899</v>
      </c>
      <c r="AP108" s="39">
        <v>6.026</v>
      </c>
      <c r="AQ108" s="39">
        <v>6.233</v>
      </c>
      <c r="AR108" s="39">
        <v>6.255</v>
      </c>
      <c r="AS108" s="39">
        <v>6.158</v>
      </c>
      <c r="AT108" s="39">
        <v>6.032</v>
      </c>
      <c r="AU108" s="39">
        <v>5.79</v>
      </c>
      <c r="AV108" s="39">
        <v>5.546</v>
      </c>
      <c r="AW108" s="39">
        <v>5.464</v>
      </c>
      <c r="AX108" s="39">
        <v>5.382</v>
      </c>
      <c r="AY108" s="39">
        <v>5.395</v>
      </c>
      <c r="AZ108" s="39">
        <v>5.389</v>
      </c>
      <c r="BA108" s="39">
        <v>5.622</v>
      </c>
      <c r="BB108" s="39">
        <v>5.822</v>
      </c>
      <c r="BC108" s="39">
        <v>5.993</v>
      </c>
      <c r="BD108" s="39">
        <v>6.013</v>
      </c>
      <c r="BE108" s="39">
        <v>6.116</v>
      </c>
      <c r="BF108" s="39">
        <v>6.291</v>
      </c>
      <c r="BG108" s="39">
        <v>6.482</v>
      </c>
      <c r="BH108" s="39">
        <v>6.469</v>
      </c>
      <c r="BI108" s="39">
        <v>6.586</v>
      </c>
      <c r="BJ108" s="39">
        <v>6.721</v>
      </c>
      <c r="BK108" s="39">
        <v>7.049</v>
      </c>
      <c r="BL108" s="39">
        <v>7.231</v>
      </c>
      <c r="BM108" s="39">
        <v>7.496</v>
      </c>
      <c r="BN108" s="39">
        <v>8.087</v>
      </c>
      <c r="BO108" s="39">
        <v>8.474</v>
      </c>
      <c r="BP108" s="39">
        <v>8.659000000000001</v>
      </c>
      <c r="BQ108" s="39">
        <v>8.962</v>
      </c>
      <c r="BR108" s="39">
        <v>8.955</v>
      </c>
      <c r="BS108" s="39">
        <v>8.92</v>
      </c>
      <c r="BT108" s="39">
        <v>8.74</v>
      </c>
      <c r="BU108" s="39">
        <v>8.561</v>
      </c>
      <c r="BV108" s="39">
        <v>8.375999999999999</v>
      </c>
      <c r="BW108" s="39">
        <v>8.15</v>
      </c>
      <c r="BX108" s="39">
        <v>7.862</v>
      </c>
      <c r="BY108" s="39">
        <v>7.603</v>
      </c>
      <c r="BZ108" s="39">
        <v>7.44</v>
      </c>
      <c r="CA108" s="39">
        <v>7.33</v>
      </c>
      <c r="CB108" s="39">
        <v>7.118</v>
      </c>
      <c r="CC108" s="39">
        <v>6.939</v>
      </c>
      <c r="CD108" s="39">
        <v>6.727</v>
      </c>
      <c r="CE108" s="39">
        <v>6.661</v>
      </c>
    </row>
    <row r="109" ht="12.9" customHeight="1">
      <c r="A109" s="36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</row>
    <row r="110" ht="13" customHeight="1">
      <c r="A110" t="s" s="32">
        <v>50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</row>
    <row r="111" ht="13" customHeight="1">
      <c r="A111" t="s" s="38">
        <v>48</v>
      </c>
      <c r="B111" s="39">
        <v>17671.768</v>
      </c>
      <c r="C111" s="39">
        <v>17544.494</v>
      </c>
      <c r="D111" s="39">
        <v>17403.132</v>
      </c>
      <c r="E111" s="39">
        <v>17251.149</v>
      </c>
      <c r="F111" s="39">
        <v>17090.443</v>
      </c>
      <c r="G111" s="39">
        <v>16923.741</v>
      </c>
      <c r="H111" s="39">
        <v>16751.919</v>
      </c>
      <c r="I111" s="39">
        <v>16575.965</v>
      </c>
      <c r="J111" s="39">
        <v>16395.085</v>
      </c>
      <c r="K111" s="39">
        <v>16210.995</v>
      </c>
      <c r="L111" s="39">
        <v>16023.894</v>
      </c>
      <c r="M111" s="39">
        <v>15834.312</v>
      </c>
      <c r="N111" s="39">
        <v>15641.589</v>
      </c>
      <c r="O111" s="39">
        <v>15446.047</v>
      </c>
      <c r="P111" s="39">
        <v>15248.291</v>
      </c>
      <c r="Q111" s="39">
        <v>15048.445</v>
      </c>
      <c r="R111" s="39">
        <v>14846.714</v>
      </c>
      <c r="S111" s="39">
        <v>14642.434</v>
      </c>
      <c r="T111" s="39">
        <v>14435.816</v>
      </c>
      <c r="U111" s="39">
        <v>14226.878</v>
      </c>
      <c r="V111" s="39">
        <v>14016.799</v>
      </c>
      <c r="W111" s="39">
        <v>13805.53</v>
      </c>
      <c r="X111" s="39">
        <v>13593.049</v>
      </c>
      <c r="Y111" s="39">
        <v>13378.999</v>
      </c>
      <c r="Z111" s="39">
        <v>13163.362</v>
      </c>
      <c r="AA111" s="39">
        <v>12945.872</v>
      </c>
      <c r="AB111" s="39">
        <v>12726.348</v>
      </c>
      <c r="AC111" s="39">
        <v>12504.601</v>
      </c>
      <c r="AD111" s="39">
        <v>12280.497</v>
      </c>
      <c r="AE111" s="39">
        <v>12054.018</v>
      </c>
      <c r="AF111" s="39">
        <v>11825.165</v>
      </c>
      <c r="AG111" s="39">
        <v>11594.089</v>
      </c>
      <c r="AH111" s="39">
        <v>11361.518</v>
      </c>
      <c r="AI111" s="39">
        <v>11127.623</v>
      </c>
      <c r="AJ111" s="39">
        <v>10892.812</v>
      </c>
      <c r="AK111" s="39">
        <v>10657.395</v>
      </c>
      <c r="AL111" s="39">
        <v>10421.544</v>
      </c>
      <c r="AM111" s="39">
        <v>10185.867</v>
      </c>
      <c r="AN111" s="39">
        <v>9950.651</v>
      </c>
      <c r="AO111" s="39">
        <v>9716.287</v>
      </c>
      <c r="AP111" s="39">
        <v>9483.146000000001</v>
      </c>
      <c r="AQ111" s="39">
        <v>9251.607</v>
      </c>
      <c r="AR111" s="39">
        <v>9022.030000000001</v>
      </c>
      <c r="AS111" s="39">
        <v>8794.709000000001</v>
      </c>
      <c r="AT111" s="39">
        <v>8569.955</v>
      </c>
      <c r="AU111" s="39">
        <v>8348.026</v>
      </c>
      <c r="AV111" s="39">
        <v>8129.165</v>
      </c>
      <c r="AW111" s="39">
        <v>7913.539</v>
      </c>
      <c r="AX111" s="39">
        <v>7701.285</v>
      </c>
      <c r="AY111" s="39">
        <v>7492.502</v>
      </c>
      <c r="AZ111" s="39">
        <v>7287.277</v>
      </c>
      <c r="BA111" s="39">
        <v>7085.583</v>
      </c>
      <c r="BB111" s="39">
        <v>6887.462</v>
      </c>
      <c r="BC111" s="39">
        <v>6692.832</v>
      </c>
      <c r="BD111" s="39">
        <v>6501.638</v>
      </c>
      <c r="BE111" s="39">
        <v>6313.796</v>
      </c>
      <c r="BF111" s="39">
        <v>6129.179</v>
      </c>
      <c r="BG111" s="39">
        <v>5947.65</v>
      </c>
      <c r="BH111" s="39">
        <v>5769.077</v>
      </c>
      <c r="BI111" s="39">
        <v>5593.327</v>
      </c>
      <c r="BJ111" s="39">
        <v>5420.27</v>
      </c>
      <c r="BK111" s="39">
        <v>5249.781</v>
      </c>
      <c r="BL111" s="39">
        <v>5081.767</v>
      </c>
      <c r="BM111" s="39">
        <v>4916.124</v>
      </c>
      <c r="BN111" s="39">
        <v>4752.802</v>
      </c>
      <c r="BO111" s="39">
        <v>4591.756</v>
      </c>
      <c r="BP111" s="39">
        <v>4432.983</v>
      </c>
      <c r="BQ111" s="39">
        <v>4276.471</v>
      </c>
      <c r="BR111" s="39">
        <v>4122.273</v>
      </c>
      <c r="BS111" s="39">
        <v>3970.403</v>
      </c>
      <c r="BT111" s="39">
        <v>3820.952</v>
      </c>
      <c r="BU111" s="39">
        <v>3673.966</v>
      </c>
      <c r="BV111" s="39">
        <v>3529.557</v>
      </c>
      <c r="BW111" s="39">
        <v>3387.775</v>
      </c>
      <c r="BX111" s="39">
        <v>3248.705</v>
      </c>
      <c r="BY111" s="39">
        <v>3112.451</v>
      </c>
      <c r="BZ111" s="39">
        <v>2979.063</v>
      </c>
      <c r="CA111" s="39">
        <v>2848.623</v>
      </c>
      <c r="CB111" s="39">
        <v>2721.168</v>
      </c>
      <c r="CC111" s="39">
        <v>2596.757</v>
      </c>
      <c r="CD111" s="39">
        <v>2475.417</v>
      </c>
      <c r="CE111" s="39">
        <v>2357.16</v>
      </c>
    </row>
    <row r="112" ht="12.9" customHeight="1">
      <c r="A112" s="40">
        <v>0</v>
      </c>
      <c r="B112" s="39">
        <v>155.971</v>
      </c>
      <c r="C112" s="39">
        <v>140.716</v>
      </c>
      <c r="D112" s="39">
        <v>130.271</v>
      </c>
      <c r="E112" s="39">
        <v>123.004</v>
      </c>
      <c r="F112" s="39">
        <v>116.943</v>
      </c>
      <c r="G112" s="39">
        <v>111.65</v>
      </c>
      <c r="H112" s="39">
        <v>106.996</v>
      </c>
      <c r="I112" s="39">
        <v>102.948</v>
      </c>
      <c r="J112" s="39">
        <v>99.489</v>
      </c>
      <c r="K112" s="39">
        <v>96.605</v>
      </c>
      <c r="L112" s="39">
        <v>94.265</v>
      </c>
      <c r="M112" s="39">
        <v>92.43000000000001</v>
      </c>
      <c r="N112" s="39">
        <v>91.048</v>
      </c>
      <c r="O112" s="39">
        <v>90.057</v>
      </c>
      <c r="P112" s="39">
        <v>89.37</v>
      </c>
      <c r="Q112" s="39">
        <v>88.892</v>
      </c>
      <c r="R112" s="39">
        <v>88.524</v>
      </c>
      <c r="S112" s="39">
        <v>88.164</v>
      </c>
      <c r="T112" s="39">
        <v>87.721</v>
      </c>
      <c r="U112" s="39">
        <v>87.113</v>
      </c>
      <c r="V112" s="39">
        <v>86.264</v>
      </c>
      <c r="W112" s="39">
        <v>85.113</v>
      </c>
      <c r="X112" s="39">
        <v>83.619</v>
      </c>
      <c r="Y112" s="39">
        <v>81.76300000000001</v>
      </c>
      <c r="Z112" s="39">
        <v>79.548</v>
      </c>
      <c r="AA112" s="39">
        <v>76.998</v>
      </c>
      <c r="AB112" s="39">
        <v>74.154</v>
      </c>
      <c r="AC112" s="39">
        <v>71.07299999999999</v>
      </c>
      <c r="AD112" s="39">
        <v>67.824</v>
      </c>
      <c r="AE112" s="39">
        <v>64.476</v>
      </c>
      <c r="AF112" s="39">
        <v>61.101</v>
      </c>
      <c r="AG112" s="39">
        <v>57.766</v>
      </c>
      <c r="AH112" s="39">
        <v>54.537</v>
      </c>
      <c r="AI112" s="39">
        <v>51.469</v>
      </c>
      <c r="AJ112" s="39">
        <v>48.605</v>
      </c>
      <c r="AK112" s="39">
        <v>45.977</v>
      </c>
      <c r="AL112" s="39">
        <v>43.602</v>
      </c>
      <c r="AM112" s="39">
        <v>41.485</v>
      </c>
      <c r="AN112" s="39">
        <v>39.621</v>
      </c>
      <c r="AO112" s="39">
        <v>37.992</v>
      </c>
      <c r="AP112" s="39">
        <v>36.578</v>
      </c>
      <c r="AQ112" s="39">
        <v>35.35</v>
      </c>
      <c r="AR112" s="39">
        <v>34.279</v>
      </c>
      <c r="AS112" s="39">
        <v>33.338</v>
      </c>
      <c r="AT112" s="39">
        <v>32.496</v>
      </c>
      <c r="AU112" s="39">
        <v>31.728</v>
      </c>
      <c r="AV112" s="39">
        <v>31.01</v>
      </c>
      <c r="AW112" s="39">
        <v>30.316</v>
      </c>
      <c r="AX112" s="39">
        <v>29.628</v>
      </c>
      <c r="AY112" s="39">
        <v>28.927</v>
      </c>
      <c r="AZ112" s="39">
        <v>28.197</v>
      </c>
      <c r="BA112" s="39">
        <v>27.427</v>
      </c>
      <c r="BB112" s="39">
        <v>26.608</v>
      </c>
      <c r="BC112" s="39">
        <v>25.736</v>
      </c>
      <c r="BD112" s="39">
        <v>24.81</v>
      </c>
      <c r="BE112" s="39">
        <v>23.833</v>
      </c>
      <c r="BF112" s="39">
        <v>22.809</v>
      </c>
      <c r="BG112" s="39">
        <v>21.747</v>
      </c>
      <c r="BH112" s="39">
        <v>20.657</v>
      </c>
      <c r="BI112" s="39">
        <v>19.55</v>
      </c>
      <c r="BJ112" s="39">
        <v>18.438</v>
      </c>
      <c r="BK112" s="39">
        <v>17.333</v>
      </c>
      <c r="BL112" s="39">
        <v>16.248</v>
      </c>
      <c r="BM112" s="39">
        <v>15.193</v>
      </c>
      <c r="BN112" s="39">
        <v>14.176</v>
      </c>
      <c r="BO112" s="39">
        <v>13.207</v>
      </c>
      <c r="BP112" s="39">
        <v>12.291</v>
      </c>
      <c r="BQ112" s="39">
        <v>11.431</v>
      </c>
      <c r="BR112" s="39">
        <v>10.63</v>
      </c>
      <c r="BS112" s="39">
        <v>9.887</v>
      </c>
      <c r="BT112" s="39">
        <v>9.199999999999999</v>
      </c>
      <c r="BU112" s="39">
        <v>8.566000000000001</v>
      </c>
      <c r="BV112" s="39">
        <v>7.981</v>
      </c>
      <c r="BW112" s="39">
        <v>7.439</v>
      </c>
      <c r="BX112" s="39">
        <v>6.935</v>
      </c>
      <c r="BY112" s="39">
        <v>6.462</v>
      </c>
      <c r="BZ112" s="39">
        <v>6.013</v>
      </c>
      <c r="CA112" s="39">
        <v>5.584</v>
      </c>
      <c r="CB112" s="39">
        <v>5.167</v>
      </c>
      <c r="CC112" s="39">
        <v>4.759</v>
      </c>
      <c r="CD112" s="39">
        <v>4.354</v>
      </c>
      <c r="CE112" s="39">
        <v>3.95</v>
      </c>
    </row>
    <row r="113" ht="12.9" customHeight="1">
      <c r="A113" s="40">
        <v>1</v>
      </c>
      <c r="B113" s="39">
        <v>169.198</v>
      </c>
      <c r="C113" s="39">
        <v>155.841</v>
      </c>
      <c r="D113" s="39">
        <v>140.541</v>
      </c>
      <c r="E113" s="39">
        <v>130.053</v>
      </c>
      <c r="F113" s="39">
        <v>122.788</v>
      </c>
      <c r="G113" s="39">
        <v>116.732</v>
      </c>
      <c r="H113" s="39">
        <v>111.442</v>
      </c>
      <c r="I113" s="39">
        <v>106.794</v>
      </c>
      <c r="J113" s="39">
        <v>102.747</v>
      </c>
      <c r="K113" s="39">
        <v>99.291</v>
      </c>
      <c r="L113" s="39">
        <v>96.407</v>
      </c>
      <c r="M113" s="39">
        <v>94.06699999999999</v>
      </c>
      <c r="N113" s="39">
        <v>92.233</v>
      </c>
      <c r="O113" s="39">
        <v>90.851</v>
      </c>
      <c r="P113" s="39">
        <v>89.86</v>
      </c>
      <c r="Q113" s="39">
        <v>89.172</v>
      </c>
      <c r="R113" s="39">
        <v>88.693</v>
      </c>
      <c r="S113" s="39">
        <v>88.322</v>
      </c>
      <c r="T113" s="39">
        <v>87.959</v>
      </c>
      <c r="U113" s="39">
        <v>87.514</v>
      </c>
      <c r="V113" s="39">
        <v>86.90000000000001</v>
      </c>
      <c r="W113" s="39">
        <v>86.047</v>
      </c>
      <c r="X113" s="39">
        <v>84.89100000000001</v>
      </c>
      <c r="Y113" s="39">
        <v>83.39400000000001</v>
      </c>
      <c r="Z113" s="39">
        <v>81.535</v>
      </c>
      <c r="AA113" s="39">
        <v>79.318</v>
      </c>
      <c r="AB113" s="39">
        <v>76.765</v>
      </c>
      <c r="AC113" s="39">
        <v>73.919</v>
      </c>
      <c r="AD113" s="39">
        <v>70.83799999999999</v>
      </c>
      <c r="AE113" s="39">
        <v>67.58799999999999</v>
      </c>
      <c r="AF113" s="39">
        <v>64.239</v>
      </c>
      <c r="AG113" s="39">
        <v>60.863</v>
      </c>
      <c r="AH113" s="39">
        <v>57.531</v>
      </c>
      <c r="AI113" s="39">
        <v>54.304</v>
      </c>
      <c r="AJ113" s="39">
        <v>51.239</v>
      </c>
      <c r="AK113" s="39">
        <v>48.378</v>
      </c>
      <c r="AL113" s="39">
        <v>45.75</v>
      </c>
      <c r="AM113" s="39">
        <v>43.377</v>
      </c>
      <c r="AN113" s="39">
        <v>41.261</v>
      </c>
      <c r="AO113" s="39">
        <v>39.397</v>
      </c>
      <c r="AP113" s="39">
        <v>37.769</v>
      </c>
      <c r="AQ113" s="39">
        <v>36.354</v>
      </c>
      <c r="AR113" s="39">
        <v>35.126</v>
      </c>
      <c r="AS113" s="39">
        <v>34.055</v>
      </c>
      <c r="AT113" s="39">
        <v>33.112</v>
      </c>
      <c r="AU113" s="39">
        <v>32.27</v>
      </c>
      <c r="AV113" s="39">
        <v>31.501</v>
      </c>
      <c r="AW113" s="39">
        <v>30.781</v>
      </c>
      <c r="AX113" s="39">
        <v>30.086</v>
      </c>
      <c r="AY113" s="39">
        <v>29.397</v>
      </c>
      <c r="AZ113" s="39">
        <v>28.694</v>
      </c>
      <c r="BA113" s="39">
        <v>27.963</v>
      </c>
      <c r="BB113" s="39">
        <v>27.192</v>
      </c>
      <c r="BC113" s="39">
        <v>26.372</v>
      </c>
      <c r="BD113" s="39">
        <v>25.5</v>
      </c>
      <c r="BE113" s="39">
        <v>24.573</v>
      </c>
      <c r="BF113" s="39">
        <v>23.595</v>
      </c>
      <c r="BG113" s="39">
        <v>22.57</v>
      </c>
      <c r="BH113" s="39">
        <v>21.508</v>
      </c>
      <c r="BI113" s="39">
        <v>20.417</v>
      </c>
      <c r="BJ113" s="39">
        <v>19.309</v>
      </c>
      <c r="BK113" s="39">
        <v>18.197</v>
      </c>
      <c r="BL113" s="39">
        <v>17.091</v>
      </c>
      <c r="BM113" s="39">
        <v>16.005</v>
      </c>
      <c r="BN113" s="39">
        <v>14.949</v>
      </c>
      <c r="BO113" s="39">
        <v>13.932</v>
      </c>
      <c r="BP113" s="39">
        <v>12.962</v>
      </c>
      <c r="BQ113" s="39">
        <v>12.045</v>
      </c>
      <c r="BR113" s="39">
        <v>11.184</v>
      </c>
      <c r="BS113" s="39">
        <v>10.382</v>
      </c>
      <c r="BT113" s="39">
        <v>9.637</v>
      </c>
      <c r="BU113" s="39">
        <v>8.949</v>
      </c>
      <c r="BV113" s="39">
        <v>8.314</v>
      </c>
      <c r="BW113" s="39">
        <v>7.728</v>
      </c>
      <c r="BX113" s="39">
        <v>7.184</v>
      </c>
      <c r="BY113" s="39">
        <v>6.678</v>
      </c>
      <c r="BZ113" s="39">
        <v>6.204</v>
      </c>
      <c r="CA113" s="39">
        <v>5.754</v>
      </c>
      <c r="CB113" s="39">
        <v>5.322</v>
      </c>
      <c r="CC113" s="39">
        <v>4.904</v>
      </c>
      <c r="CD113" s="39">
        <v>4.494</v>
      </c>
      <c r="CE113" s="39">
        <v>4.088</v>
      </c>
    </row>
    <row r="114" ht="12.9" customHeight="1">
      <c r="A114" s="40">
        <v>2</v>
      </c>
      <c r="B114" s="39">
        <v>182.654</v>
      </c>
      <c r="C114" s="39">
        <v>169.145</v>
      </c>
      <c r="D114" s="39">
        <v>155.755</v>
      </c>
      <c r="E114" s="39">
        <v>140.422</v>
      </c>
      <c r="F114" s="39">
        <v>129.927</v>
      </c>
      <c r="G114" s="39">
        <v>122.66</v>
      </c>
      <c r="H114" s="39">
        <v>116.597</v>
      </c>
      <c r="I114" s="39">
        <v>111.304</v>
      </c>
      <c r="J114" s="39">
        <v>106.65</v>
      </c>
      <c r="K114" s="39">
        <v>102.599</v>
      </c>
      <c r="L114" s="39">
        <v>99.13800000000001</v>
      </c>
      <c r="M114" s="39">
        <v>96.247</v>
      </c>
      <c r="N114" s="39">
        <v>93.907</v>
      </c>
      <c r="O114" s="39">
        <v>92.071</v>
      </c>
      <c r="P114" s="39">
        <v>90.68899999999999</v>
      </c>
      <c r="Q114" s="39">
        <v>89.69799999999999</v>
      </c>
      <c r="R114" s="39">
        <v>89.011</v>
      </c>
      <c r="S114" s="39">
        <v>88.53</v>
      </c>
      <c r="T114" s="39">
        <v>88.157</v>
      </c>
      <c r="U114" s="39">
        <v>87.792</v>
      </c>
      <c r="V114" s="39">
        <v>87.339</v>
      </c>
      <c r="W114" s="39">
        <v>86.718</v>
      </c>
      <c r="X114" s="39">
        <v>85.85599999999999</v>
      </c>
      <c r="Y114" s="39">
        <v>84.69199999999999</v>
      </c>
      <c r="Z114" s="39">
        <v>83.187</v>
      </c>
      <c r="AA114" s="39">
        <v>81.321</v>
      </c>
      <c r="AB114" s="39">
        <v>79.096</v>
      </c>
      <c r="AC114" s="39">
        <v>76.535</v>
      </c>
      <c r="AD114" s="39">
        <v>73.682</v>
      </c>
      <c r="AE114" s="39">
        <v>70.59399999999999</v>
      </c>
      <c r="AF114" s="39">
        <v>67.336</v>
      </c>
      <c r="AG114" s="39">
        <v>63.98</v>
      </c>
      <c r="AH114" s="39">
        <v>60.603</v>
      </c>
      <c r="AI114" s="39">
        <v>57.268</v>
      </c>
      <c r="AJ114" s="39">
        <v>54.04</v>
      </c>
      <c r="AK114" s="39">
        <v>50.972</v>
      </c>
      <c r="AL114" s="39">
        <v>48.107</v>
      </c>
      <c r="AM114" s="39">
        <v>45.478</v>
      </c>
      <c r="AN114" s="39">
        <v>43.102</v>
      </c>
      <c r="AO114" s="39">
        <v>40.983</v>
      </c>
      <c r="AP114" s="39">
        <v>39.116</v>
      </c>
      <c r="AQ114" s="39">
        <v>37.485</v>
      </c>
      <c r="AR114" s="39">
        <v>36.068</v>
      </c>
      <c r="AS114" s="39">
        <v>34.836</v>
      </c>
      <c r="AT114" s="39">
        <v>33.762</v>
      </c>
      <c r="AU114" s="39">
        <v>32.816</v>
      </c>
      <c r="AV114" s="39">
        <v>31.971</v>
      </c>
      <c r="AW114" s="39">
        <v>31.199</v>
      </c>
      <c r="AX114" s="39">
        <v>30.476</v>
      </c>
      <c r="AY114" s="39">
        <v>29.778</v>
      </c>
      <c r="AZ114" s="39">
        <v>29.086</v>
      </c>
      <c r="BA114" s="39">
        <v>28.38</v>
      </c>
      <c r="BB114" s="39">
        <v>27.646</v>
      </c>
      <c r="BC114" s="39">
        <v>26.871</v>
      </c>
      <c r="BD114" s="39">
        <v>26.049</v>
      </c>
      <c r="BE114" s="39">
        <v>25.173</v>
      </c>
      <c r="BF114" s="39">
        <v>24.243</v>
      </c>
      <c r="BG114" s="39">
        <v>23.262</v>
      </c>
      <c r="BH114" s="39">
        <v>22.234</v>
      </c>
      <c r="BI114" s="39">
        <v>21.169</v>
      </c>
      <c r="BJ114" s="39">
        <v>20.075</v>
      </c>
      <c r="BK114" s="39">
        <v>18.964</v>
      </c>
      <c r="BL114" s="39">
        <v>17.849</v>
      </c>
      <c r="BM114" s="39">
        <v>16.741</v>
      </c>
      <c r="BN114" s="39">
        <v>15.651</v>
      </c>
      <c r="BO114" s="39">
        <v>14.592</v>
      </c>
      <c r="BP114" s="39">
        <v>13.572</v>
      </c>
      <c r="BQ114" s="39">
        <v>12.6</v>
      </c>
      <c r="BR114" s="39">
        <v>11.679</v>
      </c>
      <c r="BS114" s="39">
        <v>10.816</v>
      </c>
      <c r="BT114" s="39">
        <v>10.01</v>
      </c>
      <c r="BU114" s="39">
        <v>9.263</v>
      </c>
      <c r="BV114" s="39">
        <v>8.571999999999999</v>
      </c>
      <c r="BW114" s="39">
        <v>7.933</v>
      </c>
      <c r="BX114" s="39">
        <v>7.344</v>
      </c>
      <c r="BY114" s="39">
        <v>6.798</v>
      </c>
      <c r="BZ114" s="39">
        <v>6.289</v>
      </c>
      <c r="CA114" s="39">
        <v>5.811</v>
      </c>
      <c r="CB114" s="39">
        <v>5.357</v>
      </c>
      <c r="CC114" s="39">
        <v>4.923</v>
      </c>
      <c r="CD114" s="39">
        <v>4.502</v>
      </c>
      <c r="CE114" s="39">
        <v>4.089</v>
      </c>
    </row>
    <row r="115" ht="12.9" customHeight="1">
      <c r="A115" s="40">
        <v>3</v>
      </c>
      <c r="B115" s="39">
        <v>199.647</v>
      </c>
      <c r="C115" s="39">
        <v>182.596</v>
      </c>
      <c r="D115" s="39">
        <v>169.066</v>
      </c>
      <c r="E115" s="39">
        <v>155.651</v>
      </c>
      <c r="F115" s="39">
        <v>140.312</v>
      </c>
      <c r="G115" s="39">
        <v>129.815</v>
      </c>
      <c r="H115" s="39">
        <v>122.54</v>
      </c>
      <c r="I115" s="39">
        <v>116.475</v>
      </c>
      <c r="J115" s="39">
        <v>111.176</v>
      </c>
      <c r="K115" s="39">
        <v>106.519</v>
      </c>
      <c r="L115" s="39">
        <v>102.462</v>
      </c>
      <c r="M115" s="39">
        <v>98.995</v>
      </c>
      <c r="N115" s="39">
        <v>96.10599999999999</v>
      </c>
      <c r="O115" s="39">
        <v>93.76600000000001</v>
      </c>
      <c r="P115" s="39">
        <v>91.93300000000001</v>
      </c>
      <c r="Q115" s="39">
        <v>90.553</v>
      </c>
      <c r="R115" s="39">
        <v>89.56399999999999</v>
      </c>
      <c r="S115" s="39">
        <v>88.876</v>
      </c>
      <c r="T115" s="39">
        <v>88.395</v>
      </c>
      <c r="U115" s="39">
        <v>88.023</v>
      </c>
      <c r="V115" s="39">
        <v>87.651</v>
      </c>
      <c r="W115" s="39">
        <v>87.18899999999999</v>
      </c>
      <c r="X115" s="39">
        <v>86.56100000000001</v>
      </c>
      <c r="Y115" s="39">
        <v>85.691</v>
      </c>
      <c r="Z115" s="39">
        <v>84.52</v>
      </c>
      <c r="AA115" s="39">
        <v>83.00700000000001</v>
      </c>
      <c r="AB115" s="39">
        <v>81.134</v>
      </c>
      <c r="AC115" s="39">
        <v>78.901</v>
      </c>
      <c r="AD115" s="39">
        <v>76.333</v>
      </c>
      <c r="AE115" s="39">
        <v>73.473</v>
      </c>
      <c r="AF115" s="39">
        <v>70.377</v>
      </c>
      <c r="AG115" s="39">
        <v>67.113</v>
      </c>
      <c r="AH115" s="39">
        <v>63.756</v>
      </c>
      <c r="AI115" s="39">
        <v>60.375</v>
      </c>
      <c r="AJ115" s="39">
        <v>57.039</v>
      </c>
      <c r="AK115" s="39">
        <v>53.809</v>
      </c>
      <c r="AL115" s="39">
        <v>50.738</v>
      </c>
      <c r="AM115" s="39">
        <v>47.871</v>
      </c>
      <c r="AN115" s="39">
        <v>45.24</v>
      </c>
      <c r="AO115" s="39">
        <v>42.861</v>
      </c>
      <c r="AP115" s="39">
        <v>40.739</v>
      </c>
      <c r="AQ115" s="39">
        <v>38.87</v>
      </c>
      <c r="AR115" s="39">
        <v>37.237</v>
      </c>
      <c r="AS115" s="39">
        <v>35.816</v>
      </c>
      <c r="AT115" s="39">
        <v>34.582</v>
      </c>
      <c r="AU115" s="39">
        <v>33.505</v>
      </c>
      <c r="AV115" s="39">
        <v>32.556</v>
      </c>
      <c r="AW115" s="39">
        <v>31.708</v>
      </c>
      <c r="AX115" s="39">
        <v>30.933</v>
      </c>
      <c r="AY115" s="39">
        <v>30.207</v>
      </c>
      <c r="AZ115" s="39">
        <v>29.507</v>
      </c>
      <c r="BA115" s="39">
        <v>28.811</v>
      </c>
      <c r="BB115" s="39">
        <v>28.103</v>
      </c>
      <c r="BC115" s="39">
        <v>27.366</v>
      </c>
      <c r="BD115" s="39">
        <v>26.588</v>
      </c>
      <c r="BE115" s="39">
        <v>25.763</v>
      </c>
      <c r="BF115" s="39">
        <v>24.884</v>
      </c>
      <c r="BG115" s="39">
        <v>23.952</v>
      </c>
      <c r="BH115" s="39">
        <v>22.967</v>
      </c>
      <c r="BI115" s="39">
        <v>21.937</v>
      </c>
      <c r="BJ115" s="39">
        <v>20.869</v>
      </c>
      <c r="BK115" s="39">
        <v>19.772</v>
      </c>
      <c r="BL115" s="39">
        <v>18.659</v>
      </c>
      <c r="BM115" s="39">
        <v>17.541</v>
      </c>
      <c r="BN115" s="39">
        <v>16.43</v>
      </c>
      <c r="BO115" s="39">
        <v>15.338</v>
      </c>
      <c r="BP115" s="39">
        <v>14.276</v>
      </c>
      <c r="BQ115" s="39">
        <v>13.253</v>
      </c>
      <c r="BR115" s="39">
        <v>12.277</v>
      </c>
      <c r="BS115" s="39">
        <v>11.354</v>
      </c>
      <c r="BT115" s="39">
        <v>10.488</v>
      </c>
      <c r="BU115" s="39">
        <v>9.68</v>
      </c>
      <c r="BV115" s="39">
        <v>8.929</v>
      </c>
      <c r="BW115" s="39">
        <v>8.234999999999999</v>
      </c>
      <c r="BX115" s="39">
        <v>7.594</v>
      </c>
      <c r="BY115" s="39">
        <v>7.002</v>
      </c>
      <c r="BZ115" s="39">
        <v>6.453</v>
      </c>
      <c r="CA115" s="39">
        <v>5.941</v>
      </c>
      <c r="CB115" s="39">
        <v>5.46</v>
      </c>
      <c r="CC115" s="39">
        <v>5.004</v>
      </c>
      <c r="CD115" s="39">
        <v>4.566</v>
      </c>
      <c r="CE115" s="39">
        <v>4.142</v>
      </c>
    </row>
    <row r="116" ht="12.9" customHeight="1">
      <c r="A116" s="40">
        <v>4</v>
      </c>
      <c r="B116" s="39">
        <v>208.659</v>
      </c>
      <c r="C116" s="39">
        <v>199.592</v>
      </c>
      <c r="D116" s="39">
        <v>182.521</v>
      </c>
      <c r="E116" s="39">
        <v>168.968</v>
      </c>
      <c r="F116" s="39">
        <v>155.547</v>
      </c>
      <c r="G116" s="39">
        <v>140.207</v>
      </c>
      <c r="H116" s="39">
        <v>129.703</v>
      </c>
      <c r="I116" s="39">
        <v>122.426</v>
      </c>
      <c r="J116" s="39">
        <v>116.356</v>
      </c>
      <c r="K116" s="39">
        <v>111.054</v>
      </c>
      <c r="L116" s="39">
        <v>106.392</v>
      </c>
      <c r="M116" s="39">
        <v>102.33</v>
      </c>
      <c r="N116" s="39">
        <v>98.864</v>
      </c>
      <c r="O116" s="39">
        <v>95.976</v>
      </c>
      <c r="P116" s="39">
        <v>93.63800000000001</v>
      </c>
      <c r="Q116" s="39">
        <v>91.806</v>
      </c>
      <c r="R116" s="39">
        <v>90.428</v>
      </c>
      <c r="S116" s="39">
        <v>89.43899999999999</v>
      </c>
      <c r="T116" s="39">
        <v>88.751</v>
      </c>
      <c r="U116" s="39">
        <v>88.27</v>
      </c>
      <c r="V116" s="39">
        <v>87.89100000000001</v>
      </c>
      <c r="W116" s="39">
        <v>87.511</v>
      </c>
      <c r="X116" s="39">
        <v>87.04300000000001</v>
      </c>
      <c r="Y116" s="39">
        <v>86.40600000000001</v>
      </c>
      <c r="Z116" s="39">
        <v>85.53</v>
      </c>
      <c r="AA116" s="39">
        <v>84.351</v>
      </c>
      <c r="AB116" s="39">
        <v>82.83199999999999</v>
      </c>
      <c r="AC116" s="39">
        <v>80.95099999999999</v>
      </c>
      <c r="AD116" s="39">
        <v>78.711</v>
      </c>
      <c r="AE116" s="39">
        <v>76.137</v>
      </c>
      <c r="AF116" s="39">
        <v>73.27</v>
      </c>
      <c r="AG116" s="39">
        <v>70.16800000000001</v>
      </c>
      <c r="AH116" s="39">
        <v>66.902</v>
      </c>
      <c r="AI116" s="39">
        <v>63.542</v>
      </c>
      <c r="AJ116" s="39">
        <v>60.16</v>
      </c>
      <c r="AK116" s="39">
        <v>56.822</v>
      </c>
      <c r="AL116" s="39">
        <v>53.588</v>
      </c>
      <c r="AM116" s="39">
        <v>50.516</v>
      </c>
      <c r="AN116" s="39">
        <v>47.647</v>
      </c>
      <c r="AO116" s="39">
        <v>45.013</v>
      </c>
      <c r="AP116" s="39">
        <v>42.632</v>
      </c>
      <c r="AQ116" s="39">
        <v>40.508</v>
      </c>
      <c r="AR116" s="39">
        <v>38.636</v>
      </c>
      <c r="AS116" s="39">
        <v>37</v>
      </c>
      <c r="AT116" s="39">
        <v>35.577</v>
      </c>
      <c r="AU116" s="39">
        <v>34.341</v>
      </c>
      <c r="AV116" s="39">
        <v>33.261</v>
      </c>
      <c r="AW116" s="39">
        <v>32.31</v>
      </c>
      <c r="AX116" s="39">
        <v>31.459</v>
      </c>
      <c r="AY116" s="39">
        <v>30.681</v>
      </c>
      <c r="AZ116" s="39">
        <v>29.953</v>
      </c>
      <c r="BA116" s="39">
        <v>29.249</v>
      </c>
      <c r="BB116" s="39">
        <v>28.551</v>
      </c>
      <c r="BC116" s="39">
        <v>27.84</v>
      </c>
      <c r="BD116" s="39">
        <v>27.1</v>
      </c>
      <c r="BE116" s="39">
        <v>26.32</v>
      </c>
      <c r="BF116" s="39">
        <v>25.492</v>
      </c>
      <c r="BG116" s="39">
        <v>24.611</v>
      </c>
      <c r="BH116" s="39">
        <v>23.675</v>
      </c>
      <c r="BI116" s="39">
        <v>22.689</v>
      </c>
      <c r="BJ116" s="39">
        <v>21.656</v>
      </c>
      <c r="BK116" s="39">
        <v>20.585</v>
      </c>
      <c r="BL116" s="39">
        <v>19.485</v>
      </c>
      <c r="BM116" s="39">
        <v>18.369</v>
      </c>
      <c r="BN116" s="39">
        <v>17.248</v>
      </c>
      <c r="BO116" s="39">
        <v>16.135</v>
      </c>
      <c r="BP116" s="39">
        <v>15.04</v>
      </c>
      <c r="BQ116" s="39">
        <v>13.976</v>
      </c>
      <c r="BR116" s="39">
        <v>12.951</v>
      </c>
      <c r="BS116" s="39">
        <v>11.972</v>
      </c>
      <c r="BT116" s="39">
        <v>11.047</v>
      </c>
      <c r="BU116" s="39">
        <v>10.177</v>
      </c>
      <c r="BV116" s="39">
        <v>9.366</v>
      </c>
      <c r="BW116" s="39">
        <v>8.613</v>
      </c>
      <c r="BX116" s="39">
        <v>7.917</v>
      </c>
      <c r="BY116" s="39">
        <v>7.273</v>
      </c>
      <c r="BZ116" s="39">
        <v>6.678</v>
      </c>
      <c r="CA116" s="39">
        <v>6.126</v>
      </c>
      <c r="CB116" s="39">
        <v>5.611</v>
      </c>
      <c r="CC116" s="39">
        <v>5.128</v>
      </c>
      <c r="CD116" s="39">
        <v>4.669</v>
      </c>
      <c r="CE116" s="39">
        <v>4.229</v>
      </c>
    </row>
    <row r="117" ht="12.9" customHeight="1">
      <c r="A117" s="40">
        <v>5</v>
      </c>
      <c r="B117" s="39">
        <v>225.963</v>
      </c>
      <c r="C117" s="39">
        <v>208.608</v>
      </c>
      <c r="D117" s="39">
        <v>199.519</v>
      </c>
      <c r="E117" s="39">
        <v>182.427</v>
      </c>
      <c r="F117" s="39">
        <v>168.867</v>
      </c>
      <c r="G117" s="39">
        <v>155.444</v>
      </c>
      <c r="H117" s="39">
        <v>140.099</v>
      </c>
      <c r="I117" s="39">
        <v>129.595</v>
      </c>
      <c r="J117" s="39">
        <v>122.313</v>
      </c>
      <c r="K117" s="39">
        <v>116.24</v>
      </c>
      <c r="L117" s="39">
        <v>110.934</v>
      </c>
      <c r="M117" s="39">
        <v>106.266</v>
      </c>
      <c r="N117" s="39">
        <v>102.205</v>
      </c>
      <c r="O117" s="39">
        <v>98.739</v>
      </c>
      <c r="P117" s="39">
        <v>95.851</v>
      </c>
      <c r="Q117" s="39">
        <v>93.51300000000001</v>
      </c>
      <c r="R117" s="39">
        <v>91.68300000000001</v>
      </c>
      <c r="S117" s="39">
        <v>90.303</v>
      </c>
      <c r="T117" s="39">
        <v>89.313</v>
      </c>
      <c r="U117" s="39">
        <v>88.624</v>
      </c>
      <c r="V117" s="39">
        <v>88.136</v>
      </c>
      <c r="W117" s="39">
        <v>87.749</v>
      </c>
      <c r="X117" s="39">
        <v>87.363</v>
      </c>
      <c r="Y117" s="39">
        <v>86.887</v>
      </c>
      <c r="Z117" s="39">
        <v>86.244</v>
      </c>
      <c r="AA117" s="39">
        <v>85.36</v>
      </c>
      <c r="AB117" s="39">
        <v>84.175</v>
      </c>
      <c r="AC117" s="39">
        <v>82.648</v>
      </c>
      <c r="AD117" s="39">
        <v>80.761</v>
      </c>
      <c r="AE117" s="39">
        <v>78.514</v>
      </c>
      <c r="AF117" s="39">
        <v>75.93300000000001</v>
      </c>
      <c r="AG117" s="39">
        <v>73.06</v>
      </c>
      <c r="AH117" s="39">
        <v>69.956</v>
      </c>
      <c r="AI117" s="39">
        <v>66.687</v>
      </c>
      <c r="AJ117" s="39">
        <v>63.326</v>
      </c>
      <c r="AK117" s="39">
        <v>59.943</v>
      </c>
      <c r="AL117" s="39">
        <v>56.601</v>
      </c>
      <c r="AM117" s="39">
        <v>53.366</v>
      </c>
      <c r="AN117" s="39">
        <v>50.292</v>
      </c>
      <c r="AO117" s="39">
        <v>47.42</v>
      </c>
      <c r="AP117" s="39">
        <v>44.784</v>
      </c>
      <c r="AQ117" s="39">
        <v>42.4</v>
      </c>
      <c r="AR117" s="39">
        <v>40.274</v>
      </c>
      <c r="AS117" s="39">
        <v>38.4</v>
      </c>
      <c r="AT117" s="39">
        <v>36.762</v>
      </c>
      <c r="AU117" s="39">
        <v>35.336</v>
      </c>
      <c r="AV117" s="39">
        <v>34.097</v>
      </c>
      <c r="AW117" s="39">
        <v>33.015</v>
      </c>
      <c r="AX117" s="39">
        <v>32.061</v>
      </c>
      <c r="AY117" s="39">
        <v>31.207</v>
      </c>
      <c r="AZ117" s="39">
        <v>30.427</v>
      </c>
      <c r="BA117" s="39">
        <v>29.695</v>
      </c>
      <c r="BB117" s="39">
        <v>28.99</v>
      </c>
      <c r="BC117" s="39">
        <v>28.289</v>
      </c>
      <c r="BD117" s="39">
        <v>27.575</v>
      </c>
      <c r="BE117" s="39">
        <v>26.832</v>
      </c>
      <c r="BF117" s="39">
        <v>26.05</v>
      </c>
      <c r="BG117" s="39">
        <v>25.219</v>
      </c>
      <c r="BH117" s="39">
        <v>24.335</v>
      </c>
      <c r="BI117" s="39">
        <v>23.397</v>
      </c>
      <c r="BJ117" s="39">
        <v>22.407</v>
      </c>
      <c r="BK117" s="39">
        <v>21.372</v>
      </c>
      <c r="BL117" s="39">
        <v>20.298</v>
      </c>
      <c r="BM117" s="39">
        <v>19.196</v>
      </c>
      <c r="BN117" s="39">
        <v>18.078</v>
      </c>
      <c r="BO117" s="39">
        <v>16.954</v>
      </c>
      <c r="BP117" s="39">
        <v>15.838</v>
      </c>
      <c r="BQ117" s="39">
        <v>14.741</v>
      </c>
      <c r="BR117" s="39">
        <v>13.674</v>
      </c>
      <c r="BS117" s="39">
        <v>12.646</v>
      </c>
      <c r="BT117" s="39">
        <v>11.665</v>
      </c>
      <c r="BU117" s="39">
        <v>10.737</v>
      </c>
      <c r="BV117" s="39">
        <v>9.865</v>
      </c>
      <c r="BW117" s="39">
        <v>9.051</v>
      </c>
      <c r="BX117" s="39">
        <v>8.295999999999999</v>
      </c>
      <c r="BY117" s="39">
        <v>7.596</v>
      </c>
      <c r="BZ117" s="39">
        <v>6.95</v>
      </c>
      <c r="CA117" s="39">
        <v>6.352</v>
      </c>
      <c r="CB117" s="39">
        <v>5.797</v>
      </c>
      <c r="CC117" s="39">
        <v>5.28</v>
      </c>
      <c r="CD117" s="39">
        <v>4.794</v>
      </c>
      <c r="CE117" s="39">
        <v>4.332</v>
      </c>
    </row>
    <row r="118" ht="12.9" customHeight="1">
      <c r="A118" s="40">
        <v>6</v>
      </c>
      <c r="B118" s="39">
        <v>224.5</v>
      </c>
      <c r="C118" s="39">
        <v>225.902</v>
      </c>
      <c r="D118" s="39">
        <v>208.532</v>
      </c>
      <c r="E118" s="39">
        <v>199.424</v>
      </c>
      <c r="F118" s="39">
        <v>182.326</v>
      </c>
      <c r="G118" s="39">
        <v>168.764</v>
      </c>
      <c r="H118" s="39">
        <v>155.336</v>
      </c>
      <c r="I118" s="39">
        <v>139.991</v>
      </c>
      <c r="J118" s="39">
        <v>129.481</v>
      </c>
      <c r="K118" s="39">
        <v>122.197</v>
      </c>
      <c r="L118" s="39">
        <v>116.119</v>
      </c>
      <c r="M118" s="39">
        <v>110.808</v>
      </c>
      <c r="N118" s="39">
        <v>106.142</v>
      </c>
      <c r="O118" s="39">
        <v>102.082</v>
      </c>
      <c r="P118" s="39">
        <v>98.61799999999999</v>
      </c>
      <c r="Q118" s="39">
        <v>95.733</v>
      </c>
      <c r="R118" s="39">
        <v>93.399</v>
      </c>
      <c r="S118" s="39">
        <v>91.568</v>
      </c>
      <c r="T118" s="39">
        <v>90.18899999999999</v>
      </c>
      <c r="U118" s="39">
        <v>89.2</v>
      </c>
      <c r="V118" s="39">
        <v>88.505</v>
      </c>
      <c r="W118" s="39">
        <v>88.01000000000001</v>
      </c>
      <c r="X118" s="39">
        <v>87.617</v>
      </c>
      <c r="Y118" s="39">
        <v>87.223</v>
      </c>
      <c r="Z118" s="39">
        <v>86.73999999999999</v>
      </c>
      <c r="AA118" s="39">
        <v>86.09</v>
      </c>
      <c r="AB118" s="39">
        <v>85.2</v>
      </c>
      <c r="AC118" s="39">
        <v>84.008</v>
      </c>
      <c r="AD118" s="39">
        <v>82.47499999999999</v>
      </c>
      <c r="AE118" s="39">
        <v>80.581</v>
      </c>
      <c r="AF118" s="39">
        <v>78.328</v>
      </c>
      <c r="AG118" s="39">
        <v>75.741</v>
      </c>
      <c r="AH118" s="39">
        <v>72.866</v>
      </c>
      <c r="AI118" s="39">
        <v>69.759</v>
      </c>
      <c r="AJ118" s="39">
        <v>66.489</v>
      </c>
      <c r="AK118" s="39">
        <v>63.127</v>
      </c>
      <c r="AL118" s="39">
        <v>59.74</v>
      </c>
      <c r="AM118" s="39">
        <v>56.397</v>
      </c>
      <c r="AN118" s="39">
        <v>53.16</v>
      </c>
      <c r="AO118" s="39">
        <v>50.083</v>
      </c>
      <c r="AP118" s="39">
        <v>47.21</v>
      </c>
      <c r="AQ118" s="39">
        <v>44.571</v>
      </c>
      <c r="AR118" s="39">
        <v>42.185</v>
      </c>
      <c r="AS118" s="39">
        <v>40.057</v>
      </c>
      <c r="AT118" s="39">
        <v>38.18</v>
      </c>
      <c r="AU118" s="39">
        <v>36.54</v>
      </c>
      <c r="AV118" s="39">
        <v>35.112</v>
      </c>
      <c r="AW118" s="39">
        <v>33.87</v>
      </c>
      <c r="AX118" s="39">
        <v>32.785</v>
      </c>
      <c r="AY118" s="39">
        <v>31.829</v>
      </c>
      <c r="AZ118" s="39">
        <v>30.973</v>
      </c>
      <c r="BA118" s="39">
        <v>30.19</v>
      </c>
      <c r="BB118" s="39">
        <v>29.456</v>
      </c>
      <c r="BC118" s="39">
        <v>28.748</v>
      </c>
      <c r="BD118" s="39">
        <v>28.044</v>
      </c>
      <c r="BE118" s="39">
        <v>27.328</v>
      </c>
      <c r="BF118" s="39">
        <v>26.583</v>
      </c>
      <c r="BG118" s="39">
        <v>25.798</v>
      </c>
      <c r="BH118" s="39">
        <v>24.964</v>
      </c>
      <c r="BI118" s="39">
        <v>24.078</v>
      </c>
      <c r="BJ118" s="39">
        <v>23.137</v>
      </c>
      <c r="BK118" s="39">
        <v>22.145</v>
      </c>
      <c r="BL118" s="39">
        <v>21.107</v>
      </c>
      <c r="BM118" s="39">
        <v>20.031</v>
      </c>
      <c r="BN118" s="39">
        <v>18.927</v>
      </c>
      <c r="BO118" s="39">
        <v>17.806</v>
      </c>
      <c r="BP118" s="39">
        <v>16.68</v>
      </c>
      <c r="BQ118" s="39">
        <v>15.561</v>
      </c>
      <c r="BR118" s="39">
        <v>14.462</v>
      </c>
      <c r="BS118" s="39">
        <v>13.392</v>
      </c>
      <c r="BT118" s="39">
        <v>12.362</v>
      </c>
      <c r="BU118" s="39">
        <v>11.378</v>
      </c>
      <c r="BV118" s="39">
        <v>10.448</v>
      </c>
      <c r="BW118" s="39">
        <v>9.573</v>
      </c>
      <c r="BX118" s="39">
        <v>8.757</v>
      </c>
      <c r="BY118" s="39">
        <v>7.999</v>
      </c>
      <c r="BZ118" s="39">
        <v>7.297</v>
      </c>
      <c r="CA118" s="39">
        <v>6.648</v>
      </c>
      <c r="CB118" s="39">
        <v>6.048</v>
      </c>
      <c r="CC118" s="39">
        <v>5.49</v>
      </c>
      <c r="CD118" s="39">
        <v>4.971</v>
      </c>
      <c r="CE118" s="39">
        <v>4.482</v>
      </c>
    </row>
    <row r="119" ht="12.9" customHeight="1">
      <c r="A119" s="40">
        <v>7</v>
      </c>
      <c r="B119" s="39">
        <v>232.452</v>
      </c>
      <c r="C119" s="39">
        <v>224.439</v>
      </c>
      <c r="D119" s="39">
        <v>225.825</v>
      </c>
      <c r="E119" s="39">
        <v>208.439</v>
      </c>
      <c r="F119" s="39">
        <v>199.324</v>
      </c>
      <c r="G119" s="39">
        <v>182.225</v>
      </c>
      <c r="H119" s="39">
        <v>168.657</v>
      </c>
      <c r="I119" s="39">
        <v>155.228</v>
      </c>
      <c r="J119" s="39">
        <v>139.879</v>
      </c>
      <c r="K119" s="39">
        <v>129.367</v>
      </c>
      <c r="L119" s="39">
        <v>122.078</v>
      </c>
      <c r="M119" s="39">
        <v>115.995</v>
      </c>
      <c r="N119" s="39">
        <v>110.689</v>
      </c>
      <c r="O119" s="39">
        <v>106.028</v>
      </c>
      <c r="P119" s="39">
        <v>101.973</v>
      </c>
      <c r="Q119" s="39">
        <v>98.51600000000001</v>
      </c>
      <c r="R119" s="39">
        <v>95.637</v>
      </c>
      <c r="S119" s="39">
        <v>93.307</v>
      </c>
      <c r="T119" s="39">
        <v>91.48099999999999</v>
      </c>
      <c r="U119" s="39">
        <v>90.107</v>
      </c>
      <c r="V119" s="39">
        <v>89.11199999999999</v>
      </c>
      <c r="W119" s="39">
        <v>88.41</v>
      </c>
      <c r="X119" s="39">
        <v>87.90900000000001</v>
      </c>
      <c r="Y119" s="39">
        <v>87.509</v>
      </c>
      <c r="Z119" s="39">
        <v>87.10899999999999</v>
      </c>
      <c r="AA119" s="39">
        <v>86.62</v>
      </c>
      <c r="AB119" s="39">
        <v>85.964</v>
      </c>
      <c r="AC119" s="39">
        <v>85.06699999999999</v>
      </c>
      <c r="AD119" s="39">
        <v>83.869</v>
      </c>
      <c r="AE119" s="39">
        <v>82.32899999999999</v>
      </c>
      <c r="AF119" s="39">
        <v>80.429</v>
      </c>
      <c r="AG119" s="39">
        <v>78.17100000000001</v>
      </c>
      <c r="AH119" s="39">
        <v>75.58199999999999</v>
      </c>
      <c r="AI119" s="39">
        <v>72.705</v>
      </c>
      <c r="AJ119" s="39">
        <v>69.59699999999999</v>
      </c>
      <c r="AK119" s="39">
        <v>66.32599999999999</v>
      </c>
      <c r="AL119" s="39">
        <v>62.96</v>
      </c>
      <c r="AM119" s="39">
        <v>59.572</v>
      </c>
      <c r="AN119" s="39">
        <v>56.228</v>
      </c>
      <c r="AO119" s="39">
        <v>52.989</v>
      </c>
      <c r="AP119" s="39">
        <v>49.91</v>
      </c>
      <c r="AQ119" s="39">
        <v>47.035</v>
      </c>
      <c r="AR119" s="39">
        <v>44.395</v>
      </c>
      <c r="AS119" s="39">
        <v>42.007</v>
      </c>
      <c r="AT119" s="39">
        <v>39.876</v>
      </c>
      <c r="AU119" s="39">
        <v>37.998</v>
      </c>
      <c r="AV119" s="39">
        <v>36.355</v>
      </c>
      <c r="AW119" s="39">
        <v>34.925</v>
      </c>
      <c r="AX119" s="39">
        <v>33.681</v>
      </c>
      <c r="AY119" s="39">
        <v>32.594</v>
      </c>
      <c r="AZ119" s="39">
        <v>31.636</v>
      </c>
      <c r="BA119" s="39">
        <v>30.777</v>
      </c>
      <c r="BB119" s="39">
        <v>29.992</v>
      </c>
      <c r="BC119" s="39">
        <v>29.256</v>
      </c>
      <c r="BD119" s="39">
        <v>28.545</v>
      </c>
      <c r="BE119" s="39">
        <v>27.84</v>
      </c>
      <c r="BF119" s="39">
        <v>27.121</v>
      </c>
      <c r="BG119" s="39">
        <v>26.374</v>
      </c>
      <c r="BH119" s="39">
        <v>25.586</v>
      </c>
      <c r="BI119" s="39">
        <v>24.751</v>
      </c>
      <c r="BJ119" s="39">
        <v>23.862</v>
      </c>
      <c r="BK119" s="39">
        <v>22.919</v>
      </c>
      <c r="BL119" s="39">
        <v>21.925</v>
      </c>
      <c r="BM119" s="39">
        <v>20.885</v>
      </c>
      <c r="BN119" s="39">
        <v>19.807</v>
      </c>
      <c r="BO119" s="39">
        <v>18.7</v>
      </c>
      <c r="BP119" s="39">
        <v>17.577</v>
      </c>
      <c r="BQ119" s="39">
        <v>16.449</v>
      </c>
      <c r="BR119" s="39">
        <v>15.328</v>
      </c>
      <c r="BS119" s="39">
        <v>14.227</v>
      </c>
      <c r="BT119" s="39">
        <v>13.155</v>
      </c>
      <c r="BU119" s="39">
        <v>12.122</v>
      </c>
      <c r="BV119" s="39">
        <v>11.137</v>
      </c>
      <c r="BW119" s="39">
        <v>10.204</v>
      </c>
      <c r="BX119" s="39">
        <v>9.327</v>
      </c>
      <c r="BY119" s="39">
        <v>8.509</v>
      </c>
      <c r="BZ119" s="39">
        <v>7.748</v>
      </c>
      <c r="CA119" s="39">
        <v>7.044</v>
      </c>
      <c r="CB119" s="39">
        <v>6.393</v>
      </c>
      <c r="CC119" s="39">
        <v>5.79</v>
      </c>
      <c r="CD119" s="39">
        <v>5.231</v>
      </c>
      <c r="CE119" s="39">
        <v>4.708</v>
      </c>
    </row>
    <row r="120" ht="12.9" customHeight="1">
      <c r="A120" s="40">
        <v>8</v>
      </c>
      <c r="B120" s="39">
        <v>224.146</v>
      </c>
      <c r="C120" s="39">
        <v>232.38</v>
      </c>
      <c r="D120" s="39">
        <v>224.352</v>
      </c>
      <c r="E120" s="39">
        <v>225.716</v>
      </c>
      <c r="F120" s="39">
        <v>208.325</v>
      </c>
      <c r="G120" s="39">
        <v>199.207</v>
      </c>
      <c r="H120" s="39">
        <v>182.101</v>
      </c>
      <c r="I120" s="39">
        <v>168.532</v>
      </c>
      <c r="J120" s="39">
        <v>155.098</v>
      </c>
      <c r="K120" s="39">
        <v>139.748</v>
      </c>
      <c r="L120" s="39">
        <v>129.232</v>
      </c>
      <c r="M120" s="39">
        <v>121.937</v>
      </c>
      <c r="N120" s="39">
        <v>115.858</v>
      </c>
      <c r="O120" s="39">
        <v>110.555</v>
      </c>
      <c r="P120" s="39">
        <v>105.898</v>
      </c>
      <c r="Q120" s="39">
        <v>101.849</v>
      </c>
      <c r="R120" s="39">
        <v>98.396</v>
      </c>
      <c r="S120" s="39">
        <v>95.521</v>
      </c>
      <c r="T120" s="39">
        <v>93.194</v>
      </c>
      <c r="U120" s="39">
        <v>91.372</v>
      </c>
      <c r="V120" s="39">
        <v>89.991</v>
      </c>
      <c r="W120" s="39">
        <v>88.989</v>
      </c>
      <c r="X120" s="39">
        <v>88.28</v>
      </c>
      <c r="Y120" s="39">
        <v>87.771</v>
      </c>
      <c r="Z120" s="39">
        <v>87.364</v>
      </c>
      <c r="AA120" s="39">
        <v>86.95699999999999</v>
      </c>
      <c r="AB120" s="39">
        <v>86.461</v>
      </c>
      <c r="AC120" s="39">
        <v>85.798</v>
      </c>
      <c r="AD120" s="39">
        <v>84.89400000000001</v>
      </c>
      <c r="AE120" s="39">
        <v>83.68899999999999</v>
      </c>
      <c r="AF120" s="39">
        <v>82.142</v>
      </c>
      <c r="AG120" s="39">
        <v>80.235</v>
      </c>
      <c r="AH120" s="39">
        <v>77.97499999999999</v>
      </c>
      <c r="AI120" s="39">
        <v>75.384</v>
      </c>
      <c r="AJ120" s="39">
        <v>72.505</v>
      </c>
      <c r="AK120" s="39">
        <v>69.396</v>
      </c>
      <c r="AL120" s="39">
        <v>66.121</v>
      </c>
      <c r="AM120" s="39">
        <v>62.754</v>
      </c>
      <c r="AN120" s="39">
        <v>59.364</v>
      </c>
      <c r="AO120" s="39">
        <v>56.017</v>
      </c>
      <c r="AP120" s="39">
        <v>52.776</v>
      </c>
      <c r="AQ120" s="39">
        <v>49.695</v>
      </c>
      <c r="AR120" s="39">
        <v>46.818</v>
      </c>
      <c r="AS120" s="39">
        <v>44.175</v>
      </c>
      <c r="AT120" s="39">
        <v>41.785</v>
      </c>
      <c r="AU120" s="39">
        <v>39.652</v>
      </c>
      <c r="AV120" s="39">
        <v>37.771</v>
      </c>
      <c r="AW120" s="39">
        <v>36.126</v>
      </c>
      <c r="AX120" s="39">
        <v>34.694</v>
      </c>
      <c r="AY120" s="39">
        <v>33.447</v>
      </c>
      <c r="AZ120" s="39">
        <v>32.358</v>
      </c>
      <c r="BA120" s="39">
        <v>31.397</v>
      </c>
      <c r="BB120" s="39">
        <v>30.536</v>
      </c>
      <c r="BC120" s="39">
        <v>29.748</v>
      </c>
      <c r="BD120" s="39">
        <v>29.009</v>
      </c>
      <c r="BE120" s="39">
        <v>28.296</v>
      </c>
      <c r="BF120" s="39">
        <v>27.588</v>
      </c>
      <c r="BG120" s="39">
        <v>26.866</v>
      </c>
      <c r="BH120" s="39">
        <v>26.117</v>
      </c>
      <c r="BI120" s="39">
        <v>25.327</v>
      </c>
      <c r="BJ120" s="39">
        <v>24.488</v>
      </c>
      <c r="BK120" s="39">
        <v>23.597</v>
      </c>
      <c r="BL120" s="39">
        <v>22.652</v>
      </c>
      <c r="BM120" s="39">
        <v>21.655</v>
      </c>
      <c r="BN120" s="39">
        <v>20.613</v>
      </c>
      <c r="BO120" s="39">
        <v>19.532</v>
      </c>
      <c r="BP120" s="39">
        <v>18.423</v>
      </c>
      <c r="BQ120" s="39">
        <v>17.297</v>
      </c>
      <c r="BR120" s="39">
        <v>16.166</v>
      </c>
      <c r="BS120" s="39">
        <v>15.043</v>
      </c>
      <c r="BT120" s="39">
        <v>13.939</v>
      </c>
      <c r="BU120" s="39">
        <v>12.864</v>
      </c>
      <c r="BV120" s="39">
        <v>11.829</v>
      </c>
      <c r="BW120" s="39">
        <v>10.841</v>
      </c>
      <c r="BX120" s="39">
        <v>9.904999999999999</v>
      </c>
      <c r="BY120" s="39">
        <v>9.026</v>
      </c>
      <c r="BZ120" s="39">
        <v>8.205</v>
      </c>
      <c r="CA120" s="39">
        <v>7.442</v>
      </c>
      <c r="CB120" s="39">
        <v>6.735</v>
      </c>
      <c r="CC120" s="39">
        <v>6.082</v>
      </c>
      <c r="CD120" s="39">
        <v>5.476</v>
      </c>
      <c r="CE120" s="39">
        <v>4.914</v>
      </c>
    </row>
    <row r="121" ht="12.9" customHeight="1">
      <c r="A121" s="40">
        <v>9</v>
      </c>
      <c r="B121" s="39">
        <v>221.622</v>
      </c>
      <c r="C121" s="39">
        <v>224.056</v>
      </c>
      <c r="D121" s="39">
        <v>232.272</v>
      </c>
      <c r="E121" s="39">
        <v>224.224</v>
      </c>
      <c r="F121" s="39">
        <v>225.578</v>
      </c>
      <c r="G121" s="39">
        <v>208.185</v>
      </c>
      <c r="H121" s="39">
        <v>199.058</v>
      </c>
      <c r="I121" s="39">
        <v>181.951</v>
      </c>
      <c r="J121" s="39">
        <v>168.377</v>
      </c>
      <c r="K121" s="39">
        <v>154.941</v>
      </c>
      <c r="L121" s="39">
        <v>139.586</v>
      </c>
      <c r="M121" s="39">
        <v>129.065</v>
      </c>
      <c r="N121" s="39">
        <v>121.773</v>
      </c>
      <c r="O121" s="39">
        <v>115.695</v>
      </c>
      <c r="P121" s="39">
        <v>110.395</v>
      </c>
      <c r="Q121" s="39">
        <v>105.742</v>
      </c>
      <c r="R121" s="39">
        <v>101.696</v>
      </c>
      <c r="S121" s="39">
        <v>98.245</v>
      </c>
      <c r="T121" s="39">
        <v>95.371</v>
      </c>
      <c r="U121" s="39">
        <v>93.04600000000001</v>
      </c>
      <c r="V121" s="39">
        <v>91.21599999999999</v>
      </c>
      <c r="W121" s="39">
        <v>89.827</v>
      </c>
      <c r="X121" s="39">
        <v>88.81699999999999</v>
      </c>
      <c r="Y121" s="39">
        <v>88.09999999999999</v>
      </c>
      <c r="Z121" s="39">
        <v>87.584</v>
      </c>
      <c r="AA121" s="39">
        <v>87.16800000000001</v>
      </c>
      <c r="AB121" s="39">
        <v>86.753</v>
      </c>
      <c r="AC121" s="39">
        <v>86.249</v>
      </c>
      <c r="AD121" s="39">
        <v>85.578</v>
      </c>
      <c r="AE121" s="39">
        <v>84.666</v>
      </c>
      <c r="AF121" s="39">
        <v>83.453</v>
      </c>
      <c r="AG121" s="39">
        <v>81.899</v>
      </c>
      <c r="AH121" s="39">
        <v>79.98999999999999</v>
      </c>
      <c r="AI121" s="39">
        <v>77.727</v>
      </c>
      <c r="AJ121" s="39">
        <v>75.133</v>
      </c>
      <c r="AK121" s="39">
        <v>72.252</v>
      </c>
      <c r="AL121" s="39">
        <v>69.139</v>
      </c>
      <c r="AM121" s="39">
        <v>65.863</v>
      </c>
      <c r="AN121" s="39">
        <v>62.493</v>
      </c>
      <c r="AO121" s="39">
        <v>59.101</v>
      </c>
      <c r="AP121" s="39">
        <v>55.751</v>
      </c>
      <c r="AQ121" s="39">
        <v>52.507</v>
      </c>
      <c r="AR121" s="39">
        <v>49.424</v>
      </c>
      <c r="AS121" s="39">
        <v>46.544</v>
      </c>
      <c r="AT121" s="39">
        <v>43.899</v>
      </c>
      <c r="AU121" s="39">
        <v>41.506</v>
      </c>
      <c r="AV121" s="39">
        <v>39.371</v>
      </c>
      <c r="AW121" s="39">
        <v>37.487</v>
      </c>
      <c r="AX121" s="39">
        <v>35.839</v>
      </c>
      <c r="AY121" s="39">
        <v>34.403</v>
      </c>
      <c r="AZ121" s="39">
        <v>33.154</v>
      </c>
      <c r="BA121" s="39">
        <v>32.061</v>
      </c>
      <c r="BB121" s="39">
        <v>31.097</v>
      </c>
      <c r="BC121" s="39">
        <v>30.233</v>
      </c>
      <c r="BD121" s="39">
        <v>29.443</v>
      </c>
      <c r="BE121" s="39">
        <v>28.701</v>
      </c>
      <c r="BF121" s="39">
        <v>27.984</v>
      </c>
      <c r="BG121" s="39">
        <v>27.273</v>
      </c>
      <c r="BH121" s="39">
        <v>26.548</v>
      </c>
      <c r="BI121" s="39">
        <v>25.796</v>
      </c>
      <c r="BJ121" s="39">
        <v>25.003</v>
      </c>
      <c r="BK121" s="39">
        <v>24.161</v>
      </c>
      <c r="BL121" s="39">
        <v>23.267</v>
      </c>
      <c r="BM121" s="39">
        <v>22.319</v>
      </c>
      <c r="BN121" s="39">
        <v>21.319</v>
      </c>
      <c r="BO121" s="39">
        <v>20.273</v>
      </c>
      <c r="BP121" s="39">
        <v>19.19</v>
      </c>
      <c r="BQ121" s="39">
        <v>18.078</v>
      </c>
      <c r="BR121" s="39">
        <v>16.949</v>
      </c>
      <c r="BS121" s="39">
        <v>15.815</v>
      </c>
      <c r="BT121" s="39">
        <v>14.689</v>
      </c>
      <c r="BU121" s="39">
        <v>13.581</v>
      </c>
      <c r="BV121" s="39">
        <v>12.504</v>
      </c>
      <c r="BW121" s="39">
        <v>11.466</v>
      </c>
      <c r="BX121" s="39">
        <v>10.475</v>
      </c>
      <c r="BY121" s="39">
        <v>9.536</v>
      </c>
      <c r="BZ121" s="39">
        <v>8.654</v>
      </c>
      <c r="CA121" s="39">
        <v>7.83</v>
      </c>
      <c r="CB121" s="39">
        <v>7.064</v>
      </c>
      <c r="CC121" s="39">
        <v>6.354</v>
      </c>
      <c r="CD121" s="39">
        <v>5.697</v>
      </c>
      <c r="CE121" s="39">
        <v>5.088</v>
      </c>
    </row>
    <row r="122" ht="12.9" customHeight="1">
      <c r="A122" s="40">
        <v>10</v>
      </c>
      <c r="B122" s="39">
        <v>228.936</v>
      </c>
      <c r="C122" s="39">
        <v>221.529</v>
      </c>
      <c r="D122" s="39">
        <v>223.949</v>
      </c>
      <c r="E122" s="39">
        <v>232.144</v>
      </c>
      <c r="F122" s="39">
        <v>224.089</v>
      </c>
      <c r="G122" s="39">
        <v>225.437</v>
      </c>
      <c r="H122" s="39">
        <v>208.038</v>
      </c>
      <c r="I122" s="39">
        <v>198.91</v>
      </c>
      <c r="J122" s="39">
        <v>181.799</v>
      </c>
      <c r="K122" s="39">
        <v>168.224</v>
      </c>
      <c r="L122" s="39">
        <v>154.783</v>
      </c>
      <c r="M122" s="39">
        <v>139.425</v>
      </c>
      <c r="N122" s="39">
        <v>128.907</v>
      </c>
      <c r="O122" s="39">
        <v>121.617</v>
      </c>
      <c r="P122" s="39">
        <v>115.543</v>
      </c>
      <c r="Q122" s="39">
        <v>110.246</v>
      </c>
      <c r="R122" s="39">
        <v>105.597</v>
      </c>
      <c r="S122" s="39">
        <v>101.553</v>
      </c>
      <c r="T122" s="39">
        <v>98.10299999999999</v>
      </c>
      <c r="U122" s="39">
        <v>95.23099999999999</v>
      </c>
      <c r="V122" s="39">
        <v>92.899</v>
      </c>
      <c r="W122" s="39">
        <v>91.062</v>
      </c>
      <c r="X122" s="39">
        <v>89.666</v>
      </c>
      <c r="Y122" s="39">
        <v>88.648</v>
      </c>
      <c r="Z122" s="39">
        <v>87.923</v>
      </c>
      <c r="AA122" s="39">
        <v>87.399</v>
      </c>
      <c r="AB122" s="39">
        <v>86.976</v>
      </c>
      <c r="AC122" s="39">
        <v>86.554</v>
      </c>
      <c r="AD122" s="39">
        <v>86.042</v>
      </c>
      <c r="AE122" s="39">
        <v>85.363</v>
      </c>
      <c r="AF122" s="39">
        <v>84.444</v>
      </c>
      <c r="AG122" s="39">
        <v>83.223</v>
      </c>
      <c r="AH122" s="39">
        <v>81.667</v>
      </c>
      <c r="AI122" s="39">
        <v>79.755</v>
      </c>
      <c r="AJ122" s="39">
        <v>77.48999999999999</v>
      </c>
      <c r="AK122" s="39">
        <v>74.895</v>
      </c>
      <c r="AL122" s="39">
        <v>72.01000000000001</v>
      </c>
      <c r="AM122" s="39">
        <v>68.896</v>
      </c>
      <c r="AN122" s="39">
        <v>65.617</v>
      </c>
      <c r="AO122" s="39">
        <v>62.245</v>
      </c>
      <c r="AP122" s="39">
        <v>58.85</v>
      </c>
      <c r="AQ122" s="39">
        <v>55.498</v>
      </c>
      <c r="AR122" s="39">
        <v>52.253</v>
      </c>
      <c r="AS122" s="39">
        <v>49.167</v>
      </c>
      <c r="AT122" s="39">
        <v>46.284</v>
      </c>
      <c r="AU122" s="39">
        <v>43.637</v>
      </c>
      <c r="AV122" s="39">
        <v>41.241</v>
      </c>
      <c r="AW122" s="39">
        <v>39.103</v>
      </c>
      <c r="AX122" s="39">
        <v>37.217</v>
      </c>
      <c r="AY122" s="39">
        <v>35.566</v>
      </c>
      <c r="AZ122" s="39">
        <v>34.128</v>
      </c>
      <c r="BA122" s="39">
        <v>32.876</v>
      </c>
      <c r="BB122" s="39">
        <v>31.781</v>
      </c>
      <c r="BC122" s="39">
        <v>30.814</v>
      </c>
      <c r="BD122" s="39">
        <v>29.947</v>
      </c>
      <c r="BE122" s="39">
        <v>29.153</v>
      </c>
      <c r="BF122" s="39">
        <v>28.409</v>
      </c>
      <c r="BG122" s="39">
        <v>27.689</v>
      </c>
      <c r="BH122" s="39">
        <v>26.975</v>
      </c>
      <c r="BI122" s="39">
        <v>26.248</v>
      </c>
      <c r="BJ122" s="39">
        <v>25.492</v>
      </c>
      <c r="BK122" s="39">
        <v>24.696</v>
      </c>
      <c r="BL122" s="39">
        <v>23.852</v>
      </c>
      <c r="BM122" s="39">
        <v>22.955</v>
      </c>
      <c r="BN122" s="39">
        <v>22.004</v>
      </c>
      <c r="BO122" s="39">
        <v>21.001</v>
      </c>
      <c r="BP122" s="39">
        <v>19.953</v>
      </c>
      <c r="BQ122" s="39">
        <v>18.866</v>
      </c>
      <c r="BR122" s="39">
        <v>17.751</v>
      </c>
      <c r="BS122" s="39">
        <v>16.62</v>
      </c>
      <c r="BT122" s="39">
        <v>15.483</v>
      </c>
      <c r="BU122" s="39">
        <v>14.354</v>
      </c>
      <c r="BV122" s="39">
        <v>13.244</v>
      </c>
      <c r="BW122" s="39">
        <v>12.164</v>
      </c>
      <c r="BX122" s="39">
        <v>11.123</v>
      </c>
      <c r="BY122" s="39">
        <v>10.129</v>
      </c>
      <c r="BZ122" s="39">
        <v>9.186999999999999</v>
      </c>
      <c r="CA122" s="39">
        <v>8.302</v>
      </c>
      <c r="CB122" s="39">
        <v>7.475</v>
      </c>
      <c r="CC122" s="39">
        <v>6.706</v>
      </c>
      <c r="CD122" s="39">
        <v>5.993</v>
      </c>
      <c r="CE122" s="39">
        <v>5.333</v>
      </c>
    </row>
    <row r="123" ht="12.9" customHeight="1">
      <c r="A123" s="40">
        <v>11</v>
      </c>
      <c r="B123" s="39">
        <v>226.971</v>
      </c>
      <c r="C123" s="39">
        <v>228.831</v>
      </c>
      <c r="D123" s="39">
        <v>221.412</v>
      </c>
      <c r="E123" s="39">
        <v>223.813</v>
      </c>
      <c r="F123" s="39">
        <v>231.998</v>
      </c>
      <c r="G123" s="39">
        <v>223.938</v>
      </c>
      <c r="H123" s="39">
        <v>225.276</v>
      </c>
      <c r="I123" s="39">
        <v>207.877</v>
      </c>
      <c r="J123" s="39">
        <v>198.743</v>
      </c>
      <c r="K123" s="39">
        <v>181.632</v>
      </c>
      <c r="L123" s="39">
        <v>168.053</v>
      </c>
      <c r="M123" s="39">
        <v>154.609</v>
      </c>
      <c r="N123" s="39">
        <v>139.257</v>
      </c>
      <c r="O123" s="39">
        <v>128.743</v>
      </c>
      <c r="P123" s="39">
        <v>121.459</v>
      </c>
      <c r="Q123" s="39">
        <v>115.391</v>
      </c>
      <c r="R123" s="39">
        <v>110.1</v>
      </c>
      <c r="S123" s="39">
        <v>105.454</v>
      </c>
      <c r="T123" s="39">
        <v>101.413</v>
      </c>
      <c r="U123" s="39">
        <v>97.968</v>
      </c>
      <c r="V123" s="39">
        <v>95.089</v>
      </c>
      <c r="W123" s="39">
        <v>92.75</v>
      </c>
      <c r="X123" s="39">
        <v>90.90600000000001</v>
      </c>
      <c r="Y123" s="39">
        <v>89.503</v>
      </c>
      <c r="Z123" s="39">
        <v>88.477</v>
      </c>
      <c r="AA123" s="39">
        <v>87.745</v>
      </c>
      <c r="AB123" s="39">
        <v>87.214</v>
      </c>
      <c r="AC123" s="39">
        <v>86.783</v>
      </c>
      <c r="AD123" s="39">
        <v>86.35299999999999</v>
      </c>
      <c r="AE123" s="39">
        <v>85.834</v>
      </c>
      <c r="AF123" s="39">
        <v>85.14700000000001</v>
      </c>
      <c r="AG123" s="39">
        <v>84.221</v>
      </c>
      <c r="AH123" s="39">
        <v>82.999</v>
      </c>
      <c r="AI123" s="39">
        <v>81.44</v>
      </c>
      <c r="AJ123" s="39">
        <v>79.526</v>
      </c>
      <c r="AK123" s="39">
        <v>77.259</v>
      </c>
      <c r="AL123" s="39">
        <v>74.66</v>
      </c>
      <c r="AM123" s="39">
        <v>71.774</v>
      </c>
      <c r="AN123" s="39">
        <v>68.657</v>
      </c>
      <c r="AO123" s="39">
        <v>65.376</v>
      </c>
      <c r="AP123" s="39">
        <v>62.002</v>
      </c>
      <c r="AQ123" s="39">
        <v>58.605</v>
      </c>
      <c r="AR123" s="39">
        <v>55.252</v>
      </c>
      <c r="AS123" s="39">
        <v>52.004</v>
      </c>
      <c r="AT123" s="39">
        <v>48.916</v>
      </c>
      <c r="AU123" s="39">
        <v>46.031</v>
      </c>
      <c r="AV123" s="39">
        <v>43.381</v>
      </c>
      <c r="AW123" s="39">
        <v>40.984</v>
      </c>
      <c r="AX123" s="39">
        <v>38.843</v>
      </c>
      <c r="AY123" s="39">
        <v>36.954</v>
      </c>
      <c r="AZ123" s="39">
        <v>35.301</v>
      </c>
      <c r="BA123" s="39">
        <v>33.86</v>
      </c>
      <c r="BB123" s="39">
        <v>32.605</v>
      </c>
      <c r="BC123" s="39">
        <v>31.508</v>
      </c>
      <c r="BD123" s="39">
        <v>30.538</v>
      </c>
      <c r="BE123" s="39">
        <v>29.668</v>
      </c>
      <c r="BF123" s="39">
        <v>28.872</v>
      </c>
      <c r="BG123" s="39">
        <v>28.124</v>
      </c>
      <c r="BH123" s="39">
        <v>27.403</v>
      </c>
      <c r="BI123" s="39">
        <v>26.686</v>
      </c>
      <c r="BJ123" s="39">
        <v>25.955</v>
      </c>
      <c r="BK123" s="39">
        <v>25.197</v>
      </c>
      <c r="BL123" s="39">
        <v>24.398</v>
      </c>
      <c r="BM123" s="39">
        <v>23.551</v>
      </c>
      <c r="BN123" s="39">
        <v>22.651</v>
      </c>
      <c r="BO123" s="39">
        <v>21.698</v>
      </c>
      <c r="BP123" s="39">
        <v>20.692</v>
      </c>
      <c r="BQ123" s="39">
        <v>19.641</v>
      </c>
      <c r="BR123" s="39">
        <v>18.552</v>
      </c>
      <c r="BS123" s="39">
        <v>17.434</v>
      </c>
      <c r="BT123" s="39">
        <v>16.3</v>
      </c>
      <c r="BU123" s="39">
        <v>15.161</v>
      </c>
      <c r="BV123" s="39">
        <v>14.029</v>
      </c>
      <c r="BW123" s="39">
        <v>12.916</v>
      </c>
      <c r="BX123" s="39">
        <v>11.833</v>
      </c>
      <c r="BY123" s="39">
        <v>10.789</v>
      </c>
      <c r="BZ123" s="39">
        <v>9.792999999999999</v>
      </c>
      <c r="CA123" s="39">
        <v>8.848000000000001</v>
      </c>
      <c r="CB123" s="39">
        <v>7.96</v>
      </c>
      <c r="CC123" s="39">
        <v>7.131</v>
      </c>
      <c r="CD123" s="39">
        <v>6.359</v>
      </c>
      <c r="CE123" s="39">
        <v>5.643</v>
      </c>
    </row>
    <row r="124" ht="12.9" customHeight="1">
      <c r="A124" s="40">
        <v>12</v>
      </c>
      <c r="B124" s="39">
        <v>209.015</v>
      </c>
      <c r="C124" s="39">
        <v>226.865</v>
      </c>
      <c r="D124" s="39">
        <v>228.709</v>
      </c>
      <c r="E124" s="39">
        <v>221.272</v>
      </c>
      <c r="F124" s="39">
        <v>223.663</v>
      </c>
      <c r="G124" s="39">
        <v>231.839</v>
      </c>
      <c r="H124" s="39">
        <v>223.772</v>
      </c>
      <c r="I124" s="39">
        <v>225.104</v>
      </c>
      <c r="J124" s="39">
        <v>207.703</v>
      </c>
      <c r="K124" s="39">
        <v>198.567</v>
      </c>
      <c r="L124" s="39">
        <v>181.453</v>
      </c>
      <c r="M124" s="39">
        <v>167.87</v>
      </c>
      <c r="N124" s="39">
        <v>154.434</v>
      </c>
      <c r="O124" s="39">
        <v>139.089</v>
      </c>
      <c r="P124" s="39">
        <v>128.584</v>
      </c>
      <c r="Q124" s="39">
        <v>121.307</v>
      </c>
      <c r="R124" s="39">
        <v>115.247</v>
      </c>
      <c r="S124" s="39">
        <v>109.961</v>
      </c>
      <c r="T124" s="39">
        <v>105.32</v>
      </c>
      <c r="U124" s="39">
        <v>101.286</v>
      </c>
      <c r="V124" s="39">
        <v>97.834</v>
      </c>
      <c r="W124" s="39">
        <v>94.94799999999999</v>
      </c>
      <c r="X124" s="39">
        <v>92.602</v>
      </c>
      <c r="Y124" s="39">
        <v>90.75</v>
      </c>
      <c r="Z124" s="39">
        <v>89.339</v>
      </c>
      <c r="AA124" s="39">
        <v>88.306</v>
      </c>
      <c r="AB124" s="39">
        <v>87.566</v>
      </c>
      <c r="AC124" s="39">
        <v>87.027</v>
      </c>
      <c r="AD124" s="39">
        <v>86.589</v>
      </c>
      <c r="AE124" s="39">
        <v>86.151</v>
      </c>
      <c r="AF124" s="39">
        <v>85.624</v>
      </c>
      <c r="AG124" s="39">
        <v>84.93000000000001</v>
      </c>
      <c r="AH124" s="39">
        <v>84.002</v>
      </c>
      <c r="AI124" s="39">
        <v>82.776</v>
      </c>
      <c r="AJ124" s="39">
        <v>81.21599999999999</v>
      </c>
      <c r="AK124" s="39">
        <v>79.3</v>
      </c>
      <c r="AL124" s="39">
        <v>77.029</v>
      </c>
      <c r="AM124" s="39">
        <v>74.429</v>
      </c>
      <c r="AN124" s="39">
        <v>71.541</v>
      </c>
      <c r="AO124" s="39">
        <v>68.422</v>
      </c>
      <c r="AP124" s="39">
        <v>65.139</v>
      </c>
      <c r="AQ124" s="39">
        <v>61.763</v>
      </c>
      <c r="AR124" s="39">
        <v>58.364</v>
      </c>
      <c r="AS124" s="39">
        <v>55.009</v>
      </c>
      <c r="AT124" s="39">
        <v>51.758</v>
      </c>
      <c r="AU124" s="39">
        <v>48.669</v>
      </c>
      <c r="AV124" s="39">
        <v>45.782</v>
      </c>
      <c r="AW124" s="39">
        <v>43.13</v>
      </c>
      <c r="AX124" s="39">
        <v>40.73</v>
      </c>
      <c r="AY124" s="39">
        <v>38.587</v>
      </c>
      <c r="AZ124" s="39">
        <v>36.696</v>
      </c>
      <c r="BA124" s="39">
        <v>35.04</v>
      </c>
      <c r="BB124" s="39">
        <v>33.596</v>
      </c>
      <c r="BC124" s="39">
        <v>32.339</v>
      </c>
      <c r="BD124" s="39">
        <v>31.239</v>
      </c>
      <c r="BE124" s="39">
        <v>30.266</v>
      </c>
      <c r="BF124" s="39">
        <v>29.394</v>
      </c>
      <c r="BG124" s="39">
        <v>28.595</v>
      </c>
      <c r="BH124" s="39">
        <v>27.844</v>
      </c>
      <c r="BI124" s="39">
        <v>27.12</v>
      </c>
      <c r="BJ124" s="39">
        <v>26.4</v>
      </c>
      <c r="BK124" s="39">
        <v>25.667</v>
      </c>
      <c r="BL124" s="39">
        <v>24.906</v>
      </c>
      <c r="BM124" s="39">
        <v>24.104</v>
      </c>
      <c r="BN124" s="39">
        <v>23.255</v>
      </c>
      <c r="BO124" s="39">
        <v>22.352</v>
      </c>
      <c r="BP124" s="39">
        <v>21.396</v>
      </c>
      <c r="BQ124" s="39">
        <v>20.388</v>
      </c>
      <c r="BR124" s="39">
        <v>19.334</v>
      </c>
      <c r="BS124" s="39">
        <v>18.242</v>
      </c>
      <c r="BT124" s="39">
        <v>17.121</v>
      </c>
      <c r="BU124" s="39">
        <v>15.984</v>
      </c>
      <c r="BV124" s="39">
        <v>14.842</v>
      </c>
      <c r="BW124" s="39">
        <v>13.708</v>
      </c>
      <c r="BX124" s="39">
        <v>12.592</v>
      </c>
      <c r="BY124" s="39">
        <v>11.507</v>
      </c>
      <c r="BZ124" s="39">
        <v>10.46</v>
      </c>
      <c r="CA124" s="39">
        <v>9.461</v>
      </c>
      <c r="CB124" s="39">
        <v>8.513999999999999</v>
      </c>
      <c r="CC124" s="39">
        <v>7.623</v>
      </c>
      <c r="CD124" s="39">
        <v>6.79</v>
      </c>
      <c r="CE124" s="39">
        <v>6.016</v>
      </c>
    </row>
    <row r="125" ht="12.9" customHeight="1">
      <c r="A125" s="40">
        <v>13</v>
      </c>
      <c r="B125" s="39">
        <v>204.059</v>
      </c>
      <c r="C125" s="39">
        <v>208.891</v>
      </c>
      <c r="D125" s="39">
        <v>226.726</v>
      </c>
      <c r="E125" s="39">
        <v>228.555</v>
      </c>
      <c r="F125" s="39">
        <v>221.11</v>
      </c>
      <c r="G125" s="39">
        <v>223.495</v>
      </c>
      <c r="H125" s="39">
        <v>231.657</v>
      </c>
      <c r="I125" s="39">
        <v>223.588</v>
      </c>
      <c r="J125" s="39">
        <v>224.912</v>
      </c>
      <c r="K125" s="39">
        <v>207.512</v>
      </c>
      <c r="L125" s="39">
        <v>198.371</v>
      </c>
      <c r="M125" s="39">
        <v>181.256</v>
      </c>
      <c r="N125" s="39">
        <v>167.679</v>
      </c>
      <c r="O125" s="39">
        <v>154.248</v>
      </c>
      <c r="P125" s="39">
        <v>138.912</v>
      </c>
      <c r="Q125" s="39">
        <v>128.413</v>
      </c>
      <c r="R125" s="39">
        <v>121.143</v>
      </c>
      <c r="S125" s="39">
        <v>115.085</v>
      </c>
      <c r="T125" s="39">
        <v>109.803</v>
      </c>
      <c r="U125" s="39">
        <v>105.166</v>
      </c>
      <c r="V125" s="39">
        <v>101.124</v>
      </c>
      <c r="W125" s="39">
        <v>97.66500000000001</v>
      </c>
      <c r="X125" s="39">
        <v>94.77200000000001</v>
      </c>
      <c r="Y125" s="39">
        <v>92.417</v>
      </c>
      <c r="Z125" s="39">
        <v>90.55800000000001</v>
      </c>
      <c r="AA125" s="39">
        <v>89.139</v>
      </c>
      <c r="AB125" s="39">
        <v>88.098</v>
      </c>
      <c r="AC125" s="39">
        <v>87.34999999999999</v>
      </c>
      <c r="AD125" s="39">
        <v>86.80200000000001</v>
      </c>
      <c r="AE125" s="39">
        <v>86.35599999999999</v>
      </c>
      <c r="AF125" s="39">
        <v>85.91</v>
      </c>
      <c r="AG125" s="39">
        <v>85.374</v>
      </c>
      <c r="AH125" s="39">
        <v>84.678</v>
      </c>
      <c r="AI125" s="39">
        <v>83.747</v>
      </c>
      <c r="AJ125" s="39">
        <v>82.51900000000001</v>
      </c>
      <c r="AK125" s="39">
        <v>80.956</v>
      </c>
      <c r="AL125" s="39">
        <v>79.036</v>
      </c>
      <c r="AM125" s="39">
        <v>76.764</v>
      </c>
      <c r="AN125" s="39">
        <v>74.16200000000001</v>
      </c>
      <c r="AO125" s="39">
        <v>71.271</v>
      </c>
      <c r="AP125" s="39">
        <v>68.15000000000001</v>
      </c>
      <c r="AQ125" s="39">
        <v>64.86499999999999</v>
      </c>
      <c r="AR125" s="39">
        <v>61.487</v>
      </c>
      <c r="AS125" s="39">
        <v>58.086</v>
      </c>
      <c r="AT125" s="39">
        <v>54.728</v>
      </c>
      <c r="AU125" s="39">
        <v>51.476</v>
      </c>
      <c r="AV125" s="39">
        <v>48.384</v>
      </c>
      <c r="AW125" s="39">
        <v>45.495</v>
      </c>
      <c r="AX125" s="39">
        <v>42.84</v>
      </c>
      <c r="AY125" s="39">
        <v>40.438</v>
      </c>
      <c r="AZ125" s="39">
        <v>38.293</v>
      </c>
      <c r="BA125" s="39">
        <v>36.399</v>
      </c>
      <c r="BB125" s="39">
        <v>34.74</v>
      </c>
      <c r="BC125" s="39">
        <v>33.294</v>
      </c>
      <c r="BD125" s="39">
        <v>32.034</v>
      </c>
      <c r="BE125" s="39">
        <v>30.93</v>
      </c>
      <c r="BF125" s="39">
        <v>29.955</v>
      </c>
      <c r="BG125" s="39">
        <v>29.08</v>
      </c>
      <c r="BH125" s="39">
        <v>28.278</v>
      </c>
      <c r="BI125" s="39">
        <v>27.524</v>
      </c>
      <c r="BJ125" s="39">
        <v>26.797</v>
      </c>
      <c r="BK125" s="39">
        <v>26.074</v>
      </c>
      <c r="BL125" s="39">
        <v>25.338</v>
      </c>
      <c r="BM125" s="39">
        <v>24.574</v>
      </c>
      <c r="BN125" s="39">
        <v>23.769</v>
      </c>
      <c r="BO125" s="39">
        <v>22.916</v>
      </c>
      <c r="BP125" s="39">
        <v>22.011</v>
      </c>
      <c r="BQ125" s="39">
        <v>21.051</v>
      </c>
      <c r="BR125" s="39">
        <v>20.041</v>
      </c>
      <c r="BS125" s="39">
        <v>18.984</v>
      </c>
      <c r="BT125" s="39">
        <v>17.889</v>
      </c>
      <c r="BU125" s="39">
        <v>16.766</v>
      </c>
      <c r="BV125" s="39">
        <v>15.625</v>
      </c>
      <c r="BW125" s="39">
        <v>14.481</v>
      </c>
      <c r="BX125" s="39">
        <v>13.343</v>
      </c>
      <c r="BY125" s="39">
        <v>12.225</v>
      </c>
      <c r="BZ125" s="39">
        <v>11.136</v>
      </c>
      <c r="CA125" s="39">
        <v>10.086</v>
      </c>
      <c r="CB125" s="39">
        <v>9.084</v>
      </c>
      <c r="CC125" s="39">
        <v>8.134</v>
      </c>
      <c r="CD125" s="39">
        <v>7.24</v>
      </c>
      <c r="CE125" s="39">
        <v>6.404</v>
      </c>
    </row>
    <row r="126" ht="12.9" customHeight="1">
      <c r="A126" s="40">
        <v>14</v>
      </c>
      <c r="B126" s="39">
        <v>189.932</v>
      </c>
      <c r="C126" s="39">
        <v>203.918</v>
      </c>
      <c r="D126" s="39">
        <v>208.74</v>
      </c>
      <c r="E126" s="39">
        <v>226.554</v>
      </c>
      <c r="F126" s="39">
        <v>228.372</v>
      </c>
      <c r="G126" s="39">
        <v>220.923</v>
      </c>
      <c r="H126" s="39">
        <v>223.295</v>
      </c>
      <c r="I126" s="39">
        <v>231.45</v>
      </c>
      <c r="J126" s="39">
        <v>223.375</v>
      </c>
      <c r="K126" s="39">
        <v>224.693</v>
      </c>
      <c r="L126" s="39">
        <v>207.291</v>
      </c>
      <c r="M126" s="39">
        <v>198.146</v>
      </c>
      <c r="N126" s="39">
        <v>181.04</v>
      </c>
      <c r="O126" s="39">
        <v>167.471</v>
      </c>
      <c r="P126" s="39">
        <v>154.049</v>
      </c>
      <c r="Q126" s="39">
        <v>138.723</v>
      </c>
      <c r="R126" s="39">
        <v>128.234</v>
      </c>
      <c r="S126" s="39">
        <v>120.968</v>
      </c>
      <c r="T126" s="39">
        <v>114.916</v>
      </c>
      <c r="U126" s="39">
        <v>109.64</v>
      </c>
      <c r="V126" s="39">
        <v>104.996</v>
      </c>
      <c r="W126" s="39">
        <v>100.947</v>
      </c>
      <c r="X126" s="39">
        <v>97.48</v>
      </c>
      <c r="Y126" s="39">
        <v>94.57899999999999</v>
      </c>
      <c r="Z126" s="39">
        <v>92.217</v>
      </c>
      <c r="AA126" s="39">
        <v>90.349</v>
      </c>
      <c r="AB126" s="39">
        <v>88.922</v>
      </c>
      <c r="AC126" s="39">
        <v>87.873</v>
      </c>
      <c r="AD126" s="39">
        <v>87.116</v>
      </c>
      <c r="AE126" s="39">
        <v>86.56</v>
      </c>
      <c r="AF126" s="39">
        <v>86.105</v>
      </c>
      <c r="AG126" s="39">
        <v>85.65000000000001</v>
      </c>
      <c r="AH126" s="39">
        <v>85.113</v>
      </c>
      <c r="AI126" s="39">
        <v>84.413</v>
      </c>
      <c r="AJ126" s="39">
        <v>83.479</v>
      </c>
      <c r="AK126" s="39">
        <v>82.25</v>
      </c>
      <c r="AL126" s="39">
        <v>80.68300000000001</v>
      </c>
      <c r="AM126" s="39">
        <v>78.761</v>
      </c>
      <c r="AN126" s="39">
        <v>76.486</v>
      </c>
      <c r="AO126" s="39">
        <v>73.88200000000001</v>
      </c>
      <c r="AP126" s="39">
        <v>70.989</v>
      </c>
      <c r="AQ126" s="39">
        <v>67.86499999999999</v>
      </c>
      <c r="AR126" s="39">
        <v>64.578</v>
      </c>
      <c r="AS126" s="39">
        <v>61.198</v>
      </c>
      <c r="AT126" s="39">
        <v>57.795</v>
      </c>
      <c r="AU126" s="39">
        <v>54.436</v>
      </c>
      <c r="AV126" s="39">
        <v>51.181</v>
      </c>
      <c r="AW126" s="39">
        <v>48.087</v>
      </c>
      <c r="AX126" s="39">
        <v>45.196</v>
      </c>
      <c r="AY126" s="39">
        <v>42.539</v>
      </c>
      <c r="AZ126" s="39">
        <v>40.134</v>
      </c>
      <c r="BA126" s="39">
        <v>37.986</v>
      </c>
      <c r="BB126" s="39">
        <v>36.089</v>
      </c>
      <c r="BC126" s="39">
        <v>34.428</v>
      </c>
      <c r="BD126" s="39">
        <v>32.979</v>
      </c>
      <c r="BE126" s="39">
        <v>31.716</v>
      </c>
      <c r="BF126" s="39">
        <v>30.61</v>
      </c>
      <c r="BG126" s="39">
        <v>29.631</v>
      </c>
      <c r="BH126" s="39">
        <v>28.753</v>
      </c>
      <c r="BI126" s="39">
        <v>27.948</v>
      </c>
      <c r="BJ126" s="39">
        <v>27.192</v>
      </c>
      <c r="BK126" s="39">
        <v>26.461</v>
      </c>
      <c r="BL126" s="39">
        <v>25.735</v>
      </c>
      <c r="BM126" s="39">
        <v>24.996</v>
      </c>
      <c r="BN126" s="39">
        <v>24.228</v>
      </c>
      <c r="BO126" s="39">
        <v>23.421</v>
      </c>
      <c r="BP126" s="39">
        <v>22.565</v>
      </c>
      <c r="BQ126" s="39">
        <v>21.656</v>
      </c>
      <c r="BR126" s="39">
        <v>20.694</v>
      </c>
      <c r="BS126" s="39">
        <v>19.68</v>
      </c>
      <c r="BT126" s="39">
        <v>18.62</v>
      </c>
      <c r="BU126" s="39">
        <v>17.522</v>
      </c>
      <c r="BV126" s="39">
        <v>16.396</v>
      </c>
      <c r="BW126" s="39">
        <v>15.253</v>
      </c>
      <c r="BX126" s="39">
        <v>14.105</v>
      </c>
      <c r="BY126" s="39">
        <v>12.964</v>
      </c>
      <c r="BZ126" s="39">
        <v>11.843</v>
      </c>
      <c r="CA126" s="39">
        <v>10.751</v>
      </c>
      <c r="CB126" s="39">
        <v>9.699</v>
      </c>
      <c r="CC126" s="39">
        <v>8.693</v>
      </c>
      <c r="CD126" s="39">
        <v>7.74</v>
      </c>
      <c r="CE126" s="39">
        <v>6.843</v>
      </c>
    </row>
    <row r="127" ht="12.9" customHeight="1">
      <c r="A127" s="40">
        <v>15</v>
      </c>
      <c r="B127" s="39">
        <v>190.463</v>
      </c>
      <c r="C127" s="39">
        <v>189.781</v>
      </c>
      <c r="D127" s="39">
        <v>203.754</v>
      </c>
      <c r="E127" s="39">
        <v>208.559</v>
      </c>
      <c r="F127" s="39">
        <v>226.354</v>
      </c>
      <c r="G127" s="39">
        <v>228.164</v>
      </c>
      <c r="H127" s="39">
        <v>220.707</v>
      </c>
      <c r="I127" s="39">
        <v>223.072</v>
      </c>
      <c r="J127" s="39">
        <v>231.214</v>
      </c>
      <c r="K127" s="39">
        <v>223.137</v>
      </c>
      <c r="L127" s="39">
        <v>224.446</v>
      </c>
      <c r="M127" s="39">
        <v>207.043</v>
      </c>
      <c r="N127" s="39">
        <v>197.905</v>
      </c>
      <c r="O127" s="39">
        <v>180.81</v>
      </c>
      <c r="P127" s="39">
        <v>167.252</v>
      </c>
      <c r="Q127" s="39">
        <v>153.841</v>
      </c>
      <c r="R127" s="39">
        <v>138.528</v>
      </c>
      <c r="S127" s="39">
        <v>128.047</v>
      </c>
      <c r="T127" s="39">
        <v>120.788</v>
      </c>
      <c r="U127" s="39">
        <v>114.743</v>
      </c>
      <c r="V127" s="39">
        <v>109.46</v>
      </c>
      <c r="W127" s="39">
        <v>104.809</v>
      </c>
      <c r="X127" s="39">
        <v>100.753</v>
      </c>
      <c r="Y127" s="39">
        <v>97.27800000000001</v>
      </c>
      <c r="Z127" s="39">
        <v>94.369</v>
      </c>
      <c r="AA127" s="39">
        <v>91.999</v>
      </c>
      <c r="AB127" s="39">
        <v>90.123</v>
      </c>
      <c r="AC127" s="39">
        <v>88.688</v>
      </c>
      <c r="AD127" s="39">
        <v>87.63</v>
      </c>
      <c r="AE127" s="39">
        <v>86.86499999999999</v>
      </c>
      <c r="AF127" s="39">
        <v>86.3</v>
      </c>
      <c r="AG127" s="39">
        <v>85.836</v>
      </c>
      <c r="AH127" s="39">
        <v>85.379</v>
      </c>
      <c r="AI127" s="39">
        <v>84.83799999999999</v>
      </c>
      <c r="AJ127" s="39">
        <v>84.136</v>
      </c>
      <c r="AK127" s="39">
        <v>83.199</v>
      </c>
      <c r="AL127" s="39">
        <v>81.965</v>
      </c>
      <c r="AM127" s="39">
        <v>80.396</v>
      </c>
      <c r="AN127" s="39">
        <v>78.47199999999999</v>
      </c>
      <c r="AO127" s="39">
        <v>76.19499999999999</v>
      </c>
      <c r="AP127" s="39">
        <v>73.58799999999999</v>
      </c>
      <c r="AQ127" s="39">
        <v>70.693</v>
      </c>
      <c r="AR127" s="39">
        <v>67.568</v>
      </c>
      <c r="AS127" s="39">
        <v>64.279</v>
      </c>
      <c r="AT127" s="39">
        <v>60.897</v>
      </c>
      <c r="AU127" s="39">
        <v>57.492</v>
      </c>
      <c r="AV127" s="39">
        <v>54.13</v>
      </c>
      <c r="AW127" s="39">
        <v>50.874</v>
      </c>
      <c r="AX127" s="39">
        <v>47.777</v>
      </c>
      <c r="AY127" s="39">
        <v>44.884</v>
      </c>
      <c r="AZ127" s="39">
        <v>42.225</v>
      </c>
      <c r="BA127" s="39">
        <v>39.817</v>
      </c>
      <c r="BB127" s="39">
        <v>37.667</v>
      </c>
      <c r="BC127" s="39">
        <v>35.768</v>
      </c>
      <c r="BD127" s="39">
        <v>34.104</v>
      </c>
      <c r="BE127" s="39">
        <v>32.652</v>
      </c>
      <c r="BF127" s="39">
        <v>31.386</v>
      </c>
      <c r="BG127" s="39">
        <v>30.277</v>
      </c>
      <c r="BH127" s="39">
        <v>29.295</v>
      </c>
      <c r="BI127" s="39">
        <v>28.414</v>
      </c>
      <c r="BJ127" s="39">
        <v>27.606</v>
      </c>
      <c r="BK127" s="39">
        <v>26.846</v>
      </c>
      <c r="BL127" s="39">
        <v>26.112</v>
      </c>
      <c r="BM127" s="39">
        <v>25.383</v>
      </c>
      <c r="BN127" s="39">
        <v>24.641</v>
      </c>
      <c r="BO127" s="39">
        <v>23.87</v>
      </c>
      <c r="BP127" s="39">
        <v>23.06</v>
      </c>
      <c r="BQ127" s="39">
        <v>22.201</v>
      </c>
      <c r="BR127" s="39">
        <v>21.289</v>
      </c>
      <c r="BS127" s="39">
        <v>20.323</v>
      </c>
      <c r="BT127" s="39">
        <v>19.306</v>
      </c>
      <c r="BU127" s="39">
        <v>18.243</v>
      </c>
      <c r="BV127" s="39">
        <v>17.142</v>
      </c>
      <c r="BW127" s="39">
        <v>16.013</v>
      </c>
      <c r="BX127" s="39">
        <v>14.867</v>
      </c>
      <c r="BY127" s="39">
        <v>13.716</v>
      </c>
      <c r="BZ127" s="39">
        <v>12.572</v>
      </c>
      <c r="CA127" s="39">
        <v>11.448</v>
      </c>
      <c r="CB127" s="39">
        <v>10.353</v>
      </c>
      <c r="CC127" s="39">
        <v>9.297000000000001</v>
      </c>
      <c r="CD127" s="39">
        <v>8.288</v>
      </c>
      <c r="CE127" s="39">
        <v>7.332</v>
      </c>
    </row>
    <row r="128" ht="12.9" customHeight="1">
      <c r="A128" s="40">
        <v>16</v>
      </c>
      <c r="B128" s="39">
        <v>181.869</v>
      </c>
      <c r="C128" s="39">
        <v>190.358</v>
      </c>
      <c r="D128" s="39">
        <v>189.661</v>
      </c>
      <c r="E128" s="39">
        <v>203.608</v>
      </c>
      <c r="F128" s="39">
        <v>208.399</v>
      </c>
      <c r="G128" s="39">
        <v>226.178</v>
      </c>
      <c r="H128" s="39">
        <v>227.978</v>
      </c>
      <c r="I128" s="39">
        <v>220.522</v>
      </c>
      <c r="J128" s="39">
        <v>222.878</v>
      </c>
      <c r="K128" s="39">
        <v>231.011</v>
      </c>
      <c r="L128" s="39">
        <v>222.932</v>
      </c>
      <c r="M128" s="39">
        <v>224.233</v>
      </c>
      <c r="N128" s="39">
        <v>206.845</v>
      </c>
      <c r="O128" s="39">
        <v>197.716</v>
      </c>
      <c r="P128" s="39">
        <v>180.637</v>
      </c>
      <c r="Q128" s="39">
        <v>167.093</v>
      </c>
      <c r="R128" s="39">
        <v>153.698</v>
      </c>
      <c r="S128" s="39">
        <v>138.397</v>
      </c>
      <c r="T128" s="39">
        <v>127.926</v>
      </c>
      <c r="U128" s="39">
        <v>120.677</v>
      </c>
      <c r="V128" s="39">
        <v>114.627</v>
      </c>
      <c r="W128" s="39">
        <v>109.338</v>
      </c>
      <c r="X128" s="39">
        <v>104.683</v>
      </c>
      <c r="Y128" s="39">
        <v>100.62</v>
      </c>
      <c r="Z128" s="39">
        <v>97.139</v>
      </c>
      <c r="AA128" s="39">
        <v>94.224</v>
      </c>
      <c r="AB128" s="39">
        <v>91.84699999999999</v>
      </c>
      <c r="AC128" s="39">
        <v>89.964</v>
      </c>
      <c r="AD128" s="39">
        <v>88.521</v>
      </c>
      <c r="AE128" s="39">
        <v>87.456</v>
      </c>
      <c r="AF128" s="39">
        <v>86.68300000000001</v>
      </c>
      <c r="AG128" s="39">
        <v>86.11</v>
      </c>
      <c r="AH128" s="39">
        <v>85.645</v>
      </c>
      <c r="AI128" s="39">
        <v>85.185</v>
      </c>
      <c r="AJ128" s="39">
        <v>84.642</v>
      </c>
      <c r="AK128" s="39">
        <v>83.938</v>
      </c>
      <c r="AL128" s="39">
        <v>82.998</v>
      </c>
      <c r="AM128" s="39">
        <v>81.76300000000001</v>
      </c>
      <c r="AN128" s="39">
        <v>80.19199999999999</v>
      </c>
      <c r="AO128" s="39">
        <v>78.26600000000001</v>
      </c>
      <c r="AP128" s="39">
        <v>75.98699999999999</v>
      </c>
      <c r="AQ128" s="39">
        <v>73.379</v>
      </c>
      <c r="AR128" s="39">
        <v>70.483</v>
      </c>
      <c r="AS128" s="39">
        <v>67.35599999999999</v>
      </c>
      <c r="AT128" s="39">
        <v>64.066</v>
      </c>
      <c r="AU128" s="39">
        <v>60.683</v>
      </c>
      <c r="AV128" s="39">
        <v>57.277</v>
      </c>
      <c r="AW128" s="39">
        <v>53.914</v>
      </c>
      <c r="AX128" s="39">
        <v>50.657</v>
      </c>
      <c r="AY128" s="39">
        <v>47.559</v>
      </c>
      <c r="AZ128" s="39">
        <v>44.665</v>
      </c>
      <c r="BA128" s="39">
        <v>42.004</v>
      </c>
      <c r="BB128" s="39">
        <v>39.595</v>
      </c>
      <c r="BC128" s="39">
        <v>37.443</v>
      </c>
      <c r="BD128" s="39">
        <v>35.542</v>
      </c>
      <c r="BE128" s="39">
        <v>33.876</v>
      </c>
      <c r="BF128" s="39">
        <v>32.422</v>
      </c>
      <c r="BG128" s="39">
        <v>31.154</v>
      </c>
      <c r="BH128" s="39">
        <v>30.042</v>
      </c>
      <c r="BI128" s="39">
        <v>29.059</v>
      </c>
      <c r="BJ128" s="39">
        <v>28.175</v>
      </c>
      <c r="BK128" s="39">
        <v>27.364</v>
      </c>
      <c r="BL128" s="39">
        <v>26.603</v>
      </c>
      <c r="BM128" s="39">
        <v>25.866</v>
      </c>
      <c r="BN128" s="39">
        <v>25.135</v>
      </c>
      <c r="BO128" s="39">
        <v>24.39</v>
      </c>
      <c r="BP128" s="39">
        <v>23.617</v>
      </c>
      <c r="BQ128" s="39">
        <v>22.804</v>
      </c>
      <c r="BR128" s="39">
        <v>21.943</v>
      </c>
      <c r="BS128" s="39">
        <v>21.029</v>
      </c>
      <c r="BT128" s="39">
        <v>20.061</v>
      </c>
      <c r="BU128" s="39">
        <v>19.041</v>
      </c>
      <c r="BV128" s="39">
        <v>17.976</v>
      </c>
      <c r="BW128" s="39">
        <v>16.873</v>
      </c>
      <c r="BX128" s="39">
        <v>15.741</v>
      </c>
      <c r="BY128" s="39">
        <v>14.593</v>
      </c>
      <c r="BZ128" s="39">
        <v>13.44</v>
      </c>
      <c r="CA128" s="39">
        <v>12.294</v>
      </c>
      <c r="CB128" s="39">
        <v>11.167</v>
      </c>
      <c r="CC128" s="39">
        <v>10.07</v>
      </c>
      <c r="CD128" s="39">
        <v>9.012</v>
      </c>
      <c r="CE128" s="39">
        <v>8.000999999999999</v>
      </c>
    </row>
    <row r="129" ht="12.9" customHeight="1">
      <c r="A129" s="40">
        <v>17</v>
      </c>
      <c r="B129" s="39">
        <v>175.532</v>
      </c>
      <c r="C129" s="39">
        <v>181.865</v>
      </c>
      <c r="D129" s="39">
        <v>190.347</v>
      </c>
      <c r="E129" s="39">
        <v>189.642</v>
      </c>
      <c r="F129" s="39">
        <v>203.558</v>
      </c>
      <c r="G129" s="39">
        <v>208.341</v>
      </c>
      <c r="H129" s="39">
        <v>226.107</v>
      </c>
      <c r="I129" s="39">
        <v>227.91</v>
      </c>
      <c r="J129" s="39">
        <v>220.451</v>
      </c>
      <c r="K129" s="39">
        <v>222.809</v>
      </c>
      <c r="L129" s="39">
        <v>230.936</v>
      </c>
      <c r="M129" s="39">
        <v>222.86</v>
      </c>
      <c r="N129" s="39">
        <v>224.167</v>
      </c>
      <c r="O129" s="39">
        <v>206.794</v>
      </c>
      <c r="P129" s="39">
        <v>197.68</v>
      </c>
      <c r="Q129" s="39">
        <v>180.618</v>
      </c>
      <c r="R129" s="39">
        <v>167.09</v>
      </c>
      <c r="S129" s="39">
        <v>153.701</v>
      </c>
      <c r="T129" s="39">
        <v>138.411</v>
      </c>
      <c r="U129" s="39">
        <v>127.948</v>
      </c>
      <c r="V129" s="39">
        <v>120.695</v>
      </c>
      <c r="W129" s="39">
        <v>114.64</v>
      </c>
      <c r="X129" s="39">
        <v>109.346</v>
      </c>
      <c r="Y129" s="39">
        <v>104.683</v>
      </c>
      <c r="Z129" s="39">
        <v>100.615</v>
      </c>
      <c r="AA129" s="39">
        <v>97.128</v>
      </c>
      <c r="AB129" s="39">
        <v>94.206</v>
      </c>
      <c r="AC129" s="39">
        <v>91.822</v>
      </c>
      <c r="AD129" s="39">
        <v>89.932</v>
      </c>
      <c r="AE129" s="39">
        <v>88.482</v>
      </c>
      <c r="AF129" s="39">
        <v>87.408</v>
      </c>
      <c r="AG129" s="39">
        <v>86.627</v>
      </c>
      <c r="AH129" s="39">
        <v>86.054</v>
      </c>
      <c r="AI129" s="39">
        <v>85.586</v>
      </c>
      <c r="AJ129" s="39">
        <v>85.125</v>
      </c>
      <c r="AK129" s="39">
        <v>84.581</v>
      </c>
      <c r="AL129" s="39">
        <v>83.874</v>
      </c>
      <c r="AM129" s="39">
        <v>82.93300000000001</v>
      </c>
      <c r="AN129" s="39">
        <v>81.696</v>
      </c>
      <c r="AO129" s="39">
        <v>80.124</v>
      </c>
      <c r="AP129" s="39">
        <v>78.197</v>
      </c>
      <c r="AQ129" s="39">
        <v>75.91800000000001</v>
      </c>
      <c r="AR129" s="39">
        <v>73.309</v>
      </c>
      <c r="AS129" s="39">
        <v>70.41200000000001</v>
      </c>
      <c r="AT129" s="39">
        <v>67.285</v>
      </c>
      <c r="AU129" s="39">
        <v>63.995</v>
      </c>
      <c r="AV129" s="39">
        <v>60.611</v>
      </c>
      <c r="AW129" s="39">
        <v>57.205</v>
      </c>
      <c r="AX129" s="39">
        <v>53.842</v>
      </c>
      <c r="AY129" s="39">
        <v>50.585</v>
      </c>
      <c r="AZ129" s="39">
        <v>47.487</v>
      </c>
      <c r="BA129" s="39">
        <v>44.591</v>
      </c>
      <c r="BB129" s="39">
        <v>41.93</v>
      </c>
      <c r="BC129" s="39">
        <v>39.52</v>
      </c>
      <c r="BD129" s="39">
        <v>37.367</v>
      </c>
      <c r="BE129" s="39">
        <v>35.465</v>
      </c>
      <c r="BF129" s="39">
        <v>33.798</v>
      </c>
      <c r="BG129" s="39">
        <v>32.343</v>
      </c>
      <c r="BH129" s="39">
        <v>31.073</v>
      </c>
      <c r="BI129" s="39">
        <v>29.96</v>
      </c>
      <c r="BJ129" s="39">
        <v>28.975</v>
      </c>
      <c r="BK129" s="39">
        <v>28.089</v>
      </c>
      <c r="BL129" s="39">
        <v>27.277</v>
      </c>
      <c r="BM129" s="39">
        <v>26.513</v>
      </c>
      <c r="BN129" s="39">
        <v>25.775</v>
      </c>
      <c r="BO129" s="39">
        <v>25.042</v>
      </c>
      <c r="BP129" s="39">
        <v>24.295</v>
      </c>
      <c r="BQ129" s="39">
        <v>23.521</v>
      </c>
      <c r="BR129" s="39">
        <v>22.706</v>
      </c>
      <c r="BS129" s="39">
        <v>21.843</v>
      </c>
      <c r="BT129" s="39">
        <v>20.927</v>
      </c>
      <c r="BU129" s="39">
        <v>19.957</v>
      </c>
      <c r="BV129" s="39">
        <v>18.936</v>
      </c>
      <c r="BW129" s="39">
        <v>17.87</v>
      </c>
      <c r="BX129" s="39">
        <v>16.765</v>
      </c>
      <c r="BY129" s="39">
        <v>15.631</v>
      </c>
      <c r="BZ129" s="39">
        <v>14.481</v>
      </c>
      <c r="CA129" s="39">
        <v>13.327</v>
      </c>
      <c r="CB129" s="39">
        <v>12.179</v>
      </c>
      <c r="CC129" s="39">
        <v>11.051</v>
      </c>
      <c r="CD129" s="39">
        <v>9.952</v>
      </c>
      <c r="CE129" s="39">
        <v>8.891999999999999</v>
      </c>
    </row>
    <row r="130" ht="12.9" customHeight="1">
      <c r="A130" s="40">
        <v>18</v>
      </c>
      <c r="B130" s="39">
        <v>170.264</v>
      </c>
      <c r="C130" s="39">
        <v>175.791</v>
      </c>
      <c r="D130" s="39">
        <v>182.194</v>
      </c>
      <c r="E130" s="39">
        <v>190.728</v>
      </c>
      <c r="F130" s="39">
        <v>189.969</v>
      </c>
      <c r="G130" s="39">
        <v>203.883</v>
      </c>
      <c r="H130" s="39">
        <v>208.692</v>
      </c>
      <c r="I130" s="39">
        <v>226.483</v>
      </c>
      <c r="J130" s="39">
        <v>228.282</v>
      </c>
      <c r="K130" s="39">
        <v>220.86</v>
      </c>
      <c r="L130" s="39">
        <v>223.239</v>
      </c>
      <c r="M130" s="39">
        <v>231.383</v>
      </c>
      <c r="N130" s="39">
        <v>223.278</v>
      </c>
      <c r="O130" s="39">
        <v>224.544</v>
      </c>
      <c r="P130" s="39">
        <v>207.145</v>
      </c>
      <c r="Q130" s="39">
        <v>197.99</v>
      </c>
      <c r="R130" s="39">
        <v>180.889</v>
      </c>
      <c r="S130" s="39">
        <v>167.296</v>
      </c>
      <c r="T130" s="39">
        <v>153.847</v>
      </c>
      <c r="U130" s="39">
        <v>138.496</v>
      </c>
      <c r="V130" s="39">
        <v>128.031</v>
      </c>
      <c r="W130" s="39">
        <v>120.772</v>
      </c>
      <c r="X130" s="39">
        <v>114.713</v>
      </c>
      <c r="Y130" s="39">
        <v>109.411</v>
      </c>
      <c r="Z130" s="39">
        <v>104.743</v>
      </c>
      <c r="AA130" s="39">
        <v>100.668</v>
      </c>
      <c r="AB130" s="39">
        <v>97.17400000000001</v>
      </c>
      <c r="AC130" s="39">
        <v>94.244</v>
      </c>
      <c r="AD130" s="39">
        <v>91.852</v>
      </c>
      <c r="AE130" s="39">
        <v>89.95399999999999</v>
      </c>
      <c r="AF130" s="39">
        <v>88.495</v>
      </c>
      <c r="AG130" s="39">
        <v>87.413</v>
      </c>
      <c r="AH130" s="39">
        <v>86.631</v>
      </c>
      <c r="AI130" s="39">
        <v>86.056</v>
      </c>
      <c r="AJ130" s="39">
        <v>85.587</v>
      </c>
      <c r="AK130" s="39">
        <v>85.125</v>
      </c>
      <c r="AL130" s="39">
        <v>84.577</v>
      </c>
      <c r="AM130" s="39">
        <v>83.869</v>
      </c>
      <c r="AN130" s="39">
        <v>82.92700000000001</v>
      </c>
      <c r="AO130" s="39">
        <v>81.68899999999999</v>
      </c>
      <c r="AP130" s="39">
        <v>80.116</v>
      </c>
      <c r="AQ130" s="39">
        <v>78.188</v>
      </c>
      <c r="AR130" s="39">
        <v>75.908</v>
      </c>
      <c r="AS130" s="39">
        <v>73.298</v>
      </c>
      <c r="AT130" s="39">
        <v>70.402</v>
      </c>
      <c r="AU130" s="39">
        <v>67.27500000000001</v>
      </c>
      <c r="AV130" s="39">
        <v>63.984</v>
      </c>
      <c r="AW130" s="39">
        <v>60.601</v>
      </c>
      <c r="AX130" s="39">
        <v>57.195</v>
      </c>
      <c r="AY130" s="39">
        <v>53.832</v>
      </c>
      <c r="AZ130" s="39">
        <v>50.575</v>
      </c>
      <c r="BA130" s="39">
        <v>47.477</v>
      </c>
      <c r="BB130" s="39">
        <v>44.581</v>
      </c>
      <c r="BC130" s="39">
        <v>41.919</v>
      </c>
      <c r="BD130" s="39">
        <v>39.509</v>
      </c>
      <c r="BE130" s="39">
        <v>37.355</v>
      </c>
      <c r="BF130" s="39">
        <v>35.452</v>
      </c>
      <c r="BG130" s="39">
        <v>33.784</v>
      </c>
      <c r="BH130" s="39">
        <v>32.328</v>
      </c>
      <c r="BI130" s="39">
        <v>31.056</v>
      </c>
      <c r="BJ130" s="39">
        <v>29.942</v>
      </c>
      <c r="BK130" s="39">
        <v>28.955</v>
      </c>
      <c r="BL130" s="39">
        <v>28.068</v>
      </c>
      <c r="BM130" s="39">
        <v>27.254</v>
      </c>
      <c r="BN130" s="39">
        <v>26.489</v>
      </c>
      <c r="BO130" s="39">
        <v>25.749</v>
      </c>
      <c r="BP130" s="39">
        <v>25.014</v>
      </c>
      <c r="BQ130" s="39">
        <v>24.266</v>
      </c>
      <c r="BR130" s="39">
        <v>23.49</v>
      </c>
      <c r="BS130" s="39">
        <v>22.673</v>
      </c>
      <c r="BT130" s="39">
        <v>21.809</v>
      </c>
      <c r="BU130" s="39">
        <v>20.891</v>
      </c>
      <c r="BV130" s="39">
        <v>19.92</v>
      </c>
      <c r="BW130" s="39">
        <v>18.898</v>
      </c>
      <c r="BX130" s="39">
        <v>17.829</v>
      </c>
      <c r="BY130" s="39">
        <v>16.723</v>
      </c>
      <c r="BZ130" s="39">
        <v>15.588</v>
      </c>
      <c r="CA130" s="39">
        <v>14.437</v>
      </c>
      <c r="CB130" s="39">
        <v>13.28</v>
      </c>
      <c r="CC130" s="39">
        <v>12.131</v>
      </c>
      <c r="CD130" s="39">
        <v>11.001</v>
      </c>
      <c r="CE130" s="39">
        <v>9.901</v>
      </c>
    </row>
    <row r="131" ht="12.9" customHeight="1">
      <c r="A131" s="40">
        <v>19</v>
      </c>
      <c r="B131" s="39">
        <v>177.115</v>
      </c>
      <c r="C131" s="39">
        <v>170.793</v>
      </c>
      <c r="D131" s="39">
        <v>176.451</v>
      </c>
      <c r="E131" s="39">
        <v>182.958</v>
      </c>
      <c r="F131" s="39">
        <v>191.399</v>
      </c>
      <c r="G131" s="39">
        <v>190.663</v>
      </c>
      <c r="H131" s="39">
        <v>204.63</v>
      </c>
      <c r="I131" s="39">
        <v>209.508</v>
      </c>
      <c r="J131" s="39">
        <v>227.288</v>
      </c>
      <c r="K131" s="39">
        <v>229.149</v>
      </c>
      <c r="L131" s="39">
        <v>221.782</v>
      </c>
      <c r="M131" s="39">
        <v>224.207</v>
      </c>
      <c r="N131" s="39">
        <v>232.248</v>
      </c>
      <c r="O131" s="39">
        <v>224.044</v>
      </c>
      <c r="P131" s="39">
        <v>225.202</v>
      </c>
      <c r="Q131" s="39">
        <v>207.689</v>
      </c>
      <c r="R131" s="39">
        <v>198.403</v>
      </c>
      <c r="S131" s="39">
        <v>181.142</v>
      </c>
      <c r="T131" s="39">
        <v>167.392</v>
      </c>
      <c r="U131" s="39">
        <v>153.782</v>
      </c>
      <c r="V131" s="39">
        <v>138.432</v>
      </c>
      <c r="W131" s="39">
        <v>127.962</v>
      </c>
      <c r="X131" s="39">
        <v>120.699</v>
      </c>
      <c r="Y131" s="39">
        <v>114.63</v>
      </c>
      <c r="Z131" s="39">
        <v>109.322</v>
      </c>
      <c r="AA131" s="39">
        <v>104.646</v>
      </c>
      <c r="AB131" s="39">
        <v>100.562</v>
      </c>
      <c r="AC131" s="39">
        <v>97.059</v>
      </c>
      <c r="AD131" s="39">
        <v>94.12</v>
      </c>
      <c r="AE131" s="39">
        <v>91.718</v>
      </c>
      <c r="AF131" s="39">
        <v>89.81</v>
      </c>
      <c r="AG131" s="39">
        <v>88.34099999999999</v>
      </c>
      <c r="AH131" s="39">
        <v>87.25700000000001</v>
      </c>
      <c r="AI131" s="39">
        <v>86.47199999999999</v>
      </c>
      <c r="AJ131" s="39">
        <v>85.895</v>
      </c>
      <c r="AK131" s="39">
        <v>85.42400000000001</v>
      </c>
      <c r="AL131" s="39">
        <v>84.956</v>
      </c>
      <c r="AM131" s="39">
        <v>84.407</v>
      </c>
      <c r="AN131" s="39">
        <v>83.696</v>
      </c>
      <c r="AO131" s="39">
        <v>82.752</v>
      </c>
      <c r="AP131" s="39">
        <v>81.511</v>
      </c>
      <c r="AQ131" s="39">
        <v>79.935</v>
      </c>
      <c r="AR131" s="39">
        <v>78.006</v>
      </c>
      <c r="AS131" s="39">
        <v>75.724</v>
      </c>
      <c r="AT131" s="39">
        <v>73.113</v>
      </c>
      <c r="AU131" s="39">
        <v>70.215</v>
      </c>
      <c r="AV131" s="39">
        <v>67.087</v>
      </c>
      <c r="AW131" s="39">
        <v>63.796</v>
      </c>
      <c r="AX131" s="39">
        <v>60.412</v>
      </c>
      <c r="AY131" s="39">
        <v>57.005</v>
      </c>
      <c r="AZ131" s="39">
        <v>53.641</v>
      </c>
      <c r="BA131" s="39">
        <v>50.383</v>
      </c>
      <c r="BB131" s="39">
        <v>47.284</v>
      </c>
      <c r="BC131" s="39">
        <v>44.387</v>
      </c>
      <c r="BD131" s="39">
        <v>41.724</v>
      </c>
      <c r="BE131" s="39">
        <v>39.312</v>
      </c>
      <c r="BF131" s="39">
        <v>37.156</v>
      </c>
      <c r="BG131" s="39">
        <v>35.251</v>
      </c>
      <c r="BH131" s="39">
        <v>33.581</v>
      </c>
      <c r="BI131" s="39">
        <v>32.122</v>
      </c>
      <c r="BJ131" s="39">
        <v>30.848</v>
      </c>
      <c r="BK131" s="39">
        <v>29.731</v>
      </c>
      <c r="BL131" s="39">
        <v>28.742</v>
      </c>
      <c r="BM131" s="39">
        <v>27.852</v>
      </c>
      <c r="BN131" s="39">
        <v>27.035</v>
      </c>
      <c r="BO131" s="39">
        <v>26.267</v>
      </c>
      <c r="BP131" s="39">
        <v>25.524</v>
      </c>
      <c r="BQ131" s="39">
        <v>24.787</v>
      </c>
      <c r="BR131" s="39">
        <v>24.036</v>
      </c>
      <c r="BS131" s="39">
        <v>23.256</v>
      </c>
      <c r="BT131" s="39">
        <v>22.437</v>
      </c>
      <c r="BU131" s="39">
        <v>21.57</v>
      </c>
      <c r="BV131" s="39">
        <v>20.65</v>
      </c>
      <c r="BW131" s="39">
        <v>19.676</v>
      </c>
      <c r="BX131" s="39">
        <v>18.651</v>
      </c>
      <c r="BY131" s="39">
        <v>17.579</v>
      </c>
      <c r="BZ131" s="39">
        <v>16.47</v>
      </c>
      <c r="CA131" s="39">
        <v>15.333</v>
      </c>
      <c r="CB131" s="39">
        <v>14.179</v>
      </c>
      <c r="CC131" s="39">
        <v>13.02</v>
      </c>
      <c r="CD131" s="39">
        <v>11.869</v>
      </c>
      <c r="CE131" s="39">
        <v>10.736</v>
      </c>
    </row>
    <row r="132" ht="12.9" customHeight="1">
      <c r="A132" s="40">
        <v>20</v>
      </c>
      <c r="B132" s="39">
        <v>179.839</v>
      </c>
      <c r="C132" s="39">
        <v>177.624</v>
      </c>
      <c r="D132" s="39">
        <v>171.42</v>
      </c>
      <c r="E132" s="39">
        <v>177.159</v>
      </c>
      <c r="F132" s="39">
        <v>183.569</v>
      </c>
      <c r="G132" s="39">
        <v>192.025</v>
      </c>
      <c r="H132" s="39">
        <v>191.354</v>
      </c>
      <c r="I132" s="39">
        <v>205.382</v>
      </c>
      <c r="J132" s="39">
        <v>210.255</v>
      </c>
      <c r="K132" s="39">
        <v>228.083</v>
      </c>
      <c r="L132" s="39">
        <v>229.992</v>
      </c>
      <c r="M132" s="39">
        <v>222.678</v>
      </c>
      <c r="N132" s="39">
        <v>224.989</v>
      </c>
      <c r="O132" s="39">
        <v>232.901</v>
      </c>
      <c r="P132" s="39">
        <v>224.579</v>
      </c>
      <c r="Q132" s="39">
        <v>225.589</v>
      </c>
      <c r="R132" s="39">
        <v>207.934</v>
      </c>
      <c r="S132" s="39">
        <v>198.463</v>
      </c>
      <c r="T132" s="39">
        <v>181.029</v>
      </c>
      <c r="U132" s="39">
        <v>167.099</v>
      </c>
      <c r="V132" s="39">
        <v>153.484</v>
      </c>
      <c r="W132" s="39">
        <v>138.131</v>
      </c>
      <c r="X132" s="39">
        <v>127.656</v>
      </c>
      <c r="Y132" s="39">
        <v>120.382</v>
      </c>
      <c r="Z132" s="39">
        <v>114.304</v>
      </c>
      <c r="AA132" s="39">
        <v>108.985</v>
      </c>
      <c r="AB132" s="39">
        <v>104.297</v>
      </c>
      <c r="AC132" s="39">
        <v>100.201</v>
      </c>
      <c r="AD132" s="39">
        <v>96.685</v>
      </c>
      <c r="AE132" s="39">
        <v>93.733</v>
      </c>
      <c r="AF132" s="39">
        <v>91.318</v>
      </c>
      <c r="AG132" s="39">
        <v>89.396</v>
      </c>
      <c r="AH132" s="39">
        <v>87.923</v>
      </c>
      <c r="AI132" s="39">
        <v>86.83499999999999</v>
      </c>
      <c r="AJ132" s="39">
        <v>86.04600000000001</v>
      </c>
      <c r="AK132" s="39">
        <v>85.465</v>
      </c>
      <c r="AL132" s="39">
        <v>84.985</v>
      </c>
      <c r="AM132" s="39">
        <v>84.514</v>
      </c>
      <c r="AN132" s="39">
        <v>83.959</v>
      </c>
      <c r="AO132" s="39">
        <v>83.244</v>
      </c>
      <c r="AP132" s="39">
        <v>82.294</v>
      </c>
      <c r="AQ132" s="39">
        <v>81.048</v>
      </c>
      <c r="AR132" s="39">
        <v>79.46899999999999</v>
      </c>
      <c r="AS132" s="39">
        <v>77.535</v>
      </c>
      <c r="AT132" s="39">
        <v>75.25</v>
      </c>
      <c r="AU132" s="39">
        <v>72.63500000000001</v>
      </c>
      <c r="AV132" s="39">
        <v>69.73399999999999</v>
      </c>
      <c r="AW132" s="39">
        <v>66.60299999999999</v>
      </c>
      <c r="AX132" s="39">
        <v>63.309</v>
      </c>
      <c r="AY132" s="39">
        <v>59.922</v>
      </c>
      <c r="AZ132" s="39">
        <v>56.513</v>
      </c>
      <c r="BA132" s="39">
        <v>53.146</v>
      </c>
      <c r="BB132" s="39">
        <v>49.885</v>
      </c>
      <c r="BC132" s="39">
        <v>46.782</v>
      </c>
      <c r="BD132" s="39">
        <v>43.882</v>
      </c>
      <c r="BE132" s="39">
        <v>41.216</v>
      </c>
      <c r="BF132" s="39">
        <v>38.8</v>
      </c>
      <c r="BG132" s="39">
        <v>36.641</v>
      </c>
      <c r="BH132" s="39">
        <v>34.732</v>
      </c>
      <c r="BI132" s="39">
        <v>33.057</v>
      </c>
      <c r="BJ132" s="39">
        <v>31.594</v>
      </c>
      <c r="BK132" s="39">
        <v>30.316</v>
      </c>
      <c r="BL132" s="39">
        <v>29.194</v>
      </c>
      <c r="BM132" s="39">
        <v>28.2</v>
      </c>
      <c r="BN132" s="39">
        <v>27.305</v>
      </c>
      <c r="BO132" s="39">
        <v>26.483</v>
      </c>
      <c r="BP132" s="39">
        <v>25.71</v>
      </c>
      <c r="BQ132" s="39">
        <v>24.962</v>
      </c>
      <c r="BR132" s="39">
        <v>24.219</v>
      </c>
      <c r="BS132" s="39">
        <v>23.463</v>
      </c>
      <c r="BT132" s="39">
        <v>22.679</v>
      </c>
      <c r="BU132" s="39">
        <v>21.855</v>
      </c>
      <c r="BV132" s="39">
        <v>20.982</v>
      </c>
      <c r="BW132" s="39">
        <v>20.057</v>
      </c>
      <c r="BX132" s="39">
        <v>19.078</v>
      </c>
      <c r="BY132" s="39">
        <v>18.048</v>
      </c>
      <c r="BZ132" s="39">
        <v>16.972</v>
      </c>
      <c r="CA132" s="39">
        <v>15.859</v>
      </c>
      <c r="CB132" s="39">
        <v>14.717</v>
      </c>
      <c r="CC132" s="39">
        <v>13.558</v>
      </c>
      <c r="CD132" s="39">
        <v>12.394</v>
      </c>
      <c r="CE132" s="39">
        <v>11.238</v>
      </c>
    </row>
    <row r="133" ht="12.9" customHeight="1">
      <c r="A133" s="40">
        <v>21</v>
      </c>
      <c r="B133" s="39">
        <v>189.682</v>
      </c>
      <c r="C133" s="39">
        <v>180.192</v>
      </c>
      <c r="D133" s="39">
        <v>178.029</v>
      </c>
      <c r="E133" s="39">
        <v>171.862</v>
      </c>
      <c r="F133" s="39">
        <v>177.518</v>
      </c>
      <c r="G133" s="39">
        <v>183.936</v>
      </c>
      <c r="H133" s="39">
        <v>192.426</v>
      </c>
      <c r="I133" s="39">
        <v>191.808</v>
      </c>
      <c r="J133" s="39">
        <v>205.817</v>
      </c>
      <c r="K133" s="39">
        <v>210.731</v>
      </c>
      <c r="L133" s="39">
        <v>228.574</v>
      </c>
      <c r="M133" s="39">
        <v>230.511</v>
      </c>
      <c r="N133" s="39">
        <v>223.119</v>
      </c>
      <c r="O133" s="39">
        <v>225.334</v>
      </c>
      <c r="P133" s="39">
        <v>233.145</v>
      </c>
      <c r="Q133" s="39">
        <v>224.719</v>
      </c>
      <c r="R133" s="39">
        <v>225.609</v>
      </c>
      <c r="S133" s="39">
        <v>207.823</v>
      </c>
      <c r="T133" s="39">
        <v>198.216</v>
      </c>
      <c r="U133" s="39">
        <v>180.652</v>
      </c>
      <c r="V133" s="39">
        <v>166.718</v>
      </c>
      <c r="W133" s="39">
        <v>153.099</v>
      </c>
      <c r="X133" s="39">
        <v>137.744</v>
      </c>
      <c r="Y133" s="39">
        <v>127.26</v>
      </c>
      <c r="Z133" s="39">
        <v>119.976</v>
      </c>
      <c r="AA133" s="39">
        <v>113.886</v>
      </c>
      <c r="AB133" s="39">
        <v>108.555</v>
      </c>
      <c r="AC133" s="39">
        <v>103.853</v>
      </c>
      <c r="AD133" s="39">
        <v>99.744</v>
      </c>
      <c r="AE133" s="39">
        <v>96.214</v>
      </c>
      <c r="AF133" s="39">
        <v>93.247</v>
      </c>
      <c r="AG133" s="39">
        <v>90.81699999999999</v>
      </c>
      <c r="AH133" s="39">
        <v>88.89100000000001</v>
      </c>
      <c r="AI133" s="39">
        <v>87.413</v>
      </c>
      <c r="AJ133" s="39">
        <v>86.31999999999999</v>
      </c>
      <c r="AK133" s="39">
        <v>85.527</v>
      </c>
      <c r="AL133" s="39">
        <v>84.93600000000001</v>
      </c>
      <c r="AM133" s="39">
        <v>84.453</v>
      </c>
      <c r="AN133" s="39">
        <v>83.97499999999999</v>
      </c>
      <c r="AO133" s="39">
        <v>83.414</v>
      </c>
      <c r="AP133" s="39">
        <v>82.69199999999999</v>
      </c>
      <c r="AQ133" s="39">
        <v>81.73699999999999</v>
      </c>
      <c r="AR133" s="39">
        <v>80.48699999999999</v>
      </c>
      <c r="AS133" s="39">
        <v>78.902</v>
      </c>
      <c r="AT133" s="39">
        <v>76.96299999999999</v>
      </c>
      <c r="AU133" s="39">
        <v>74.673</v>
      </c>
      <c r="AV133" s="39">
        <v>72.05500000000001</v>
      </c>
      <c r="AW133" s="39">
        <v>69.15000000000001</v>
      </c>
      <c r="AX133" s="39">
        <v>66.01600000000001</v>
      </c>
      <c r="AY133" s="39">
        <v>62.718</v>
      </c>
      <c r="AZ133" s="39">
        <v>59.328</v>
      </c>
      <c r="BA133" s="39">
        <v>55.915</v>
      </c>
      <c r="BB133" s="39">
        <v>52.545</v>
      </c>
      <c r="BC133" s="39">
        <v>49.28</v>
      </c>
      <c r="BD133" s="39">
        <v>46.174</v>
      </c>
      <c r="BE133" s="39">
        <v>43.27</v>
      </c>
      <c r="BF133" s="39">
        <v>40.6</v>
      </c>
      <c r="BG133" s="39">
        <v>38.18</v>
      </c>
      <c r="BH133" s="39">
        <v>36.016</v>
      </c>
      <c r="BI133" s="39">
        <v>34.102</v>
      </c>
      <c r="BJ133" s="39">
        <v>32.422</v>
      </c>
      <c r="BK133" s="39">
        <v>30.954</v>
      </c>
      <c r="BL133" s="39">
        <v>29.671</v>
      </c>
      <c r="BM133" s="39">
        <v>28.543</v>
      </c>
      <c r="BN133" s="39">
        <v>27.543</v>
      </c>
      <c r="BO133" s="39">
        <v>26.643</v>
      </c>
      <c r="BP133" s="39">
        <v>25.815</v>
      </c>
      <c r="BQ133" s="39">
        <v>25.036</v>
      </c>
      <c r="BR133" s="39">
        <v>24.282</v>
      </c>
      <c r="BS133" s="39">
        <v>23.534</v>
      </c>
      <c r="BT133" s="39">
        <v>22.772</v>
      </c>
      <c r="BU133" s="39">
        <v>21.981</v>
      </c>
      <c r="BV133" s="39">
        <v>21.151</v>
      </c>
      <c r="BW133" s="39">
        <v>20.273</v>
      </c>
      <c r="BX133" s="39">
        <v>19.342</v>
      </c>
      <c r="BY133" s="39">
        <v>18.358</v>
      </c>
      <c r="BZ133" s="39">
        <v>17.322</v>
      </c>
      <c r="CA133" s="39">
        <v>16.241</v>
      </c>
      <c r="CB133" s="39">
        <v>15.121</v>
      </c>
      <c r="CC133" s="39">
        <v>13.974</v>
      </c>
      <c r="CD133" s="39">
        <v>12.81</v>
      </c>
      <c r="CE133" s="39">
        <v>11.64</v>
      </c>
    </row>
    <row r="134" ht="12.9" customHeight="1">
      <c r="A134" s="40">
        <v>22</v>
      </c>
      <c r="B134" s="39">
        <v>198.806</v>
      </c>
      <c r="C134" s="39">
        <v>189.902</v>
      </c>
      <c r="D134" s="39">
        <v>180.444</v>
      </c>
      <c r="E134" s="39">
        <v>178.289</v>
      </c>
      <c r="F134" s="39">
        <v>172.061</v>
      </c>
      <c r="G134" s="39">
        <v>177.719</v>
      </c>
      <c r="H134" s="39">
        <v>184.157</v>
      </c>
      <c r="I134" s="39">
        <v>192.678</v>
      </c>
      <c r="J134" s="39">
        <v>192.052</v>
      </c>
      <c r="K134" s="39">
        <v>206.079</v>
      </c>
      <c r="L134" s="39">
        <v>211.01</v>
      </c>
      <c r="M134" s="39">
        <v>228.854</v>
      </c>
      <c r="N134" s="39">
        <v>230.723</v>
      </c>
      <c r="O134" s="39">
        <v>223.267</v>
      </c>
      <c r="P134" s="39">
        <v>225.407</v>
      </c>
      <c r="Q134" s="39">
        <v>233.123</v>
      </c>
      <c r="R134" s="39">
        <v>224.615</v>
      </c>
      <c r="S134" s="39">
        <v>225.388</v>
      </c>
      <c r="T134" s="39">
        <v>207.508</v>
      </c>
      <c r="U134" s="39">
        <v>197.798</v>
      </c>
      <c r="V134" s="39">
        <v>180.234</v>
      </c>
      <c r="W134" s="39">
        <v>166.296</v>
      </c>
      <c r="X134" s="39">
        <v>152.675</v>
      </c>
      <c r="Y134" s="39">
        <v>137.316</v>
      </c>
      <c r="Z134" s="39">
        <v>126.826</v>
      </c>
      <c r="AA134" s="39">
        <v>119.531</v>
      </c>
      <c r="AB134" s="39">
        <v>113.429</v>
      </c>
      <c r="AC134" s="39">
        <v>108.084</v>
      </c>
      <c r="AD134" s="39">
        <v>103.369</v>
      </c>
      <c r="AE134" s="39">
        <v>99.246</v>
      </c>
      <c r="AF134" s="39">
        <v>95.70099999999999</v>
      </c>
      <c r="AG134" s="39">
        <v>92.71899999999999</v>
      </c>
      <c r="AH134" s="39">
        <v>90.286</v>
      </c>
      <c r="AI134" s="39">
        <v>88.355</v>
      </c>
      <c r="AJ134" s="39">
        <v>86.873</v>
      </c>
      <c r="AK134" s="39">
        <v>85.776</v>
      </c>
      <c r="AL134" s="39">
        <v>84.973</v>
      </c>
      <c r="AM134" s="39">
        <v>84.378</v>
      </c>
      <c r="AN134" s="39">
        <v>83.88800000000001</v>
      </c>
      <c r="AO134" s="39">
        <v>83.404</v>
      </c>
      <c r="AP134" s="39">
        <v>82.837</v>
      </c>
      <c r="AQ134" s="39">
        <v>82.108</v>
      </c>
      <c r="AR134" s="39">
        <v>81.148</v>
      </c>
      <c r="AS134" s="39">
        <v>79.89100000000001</v>
      </c>
      <c r="AT134" s="39">
        <v>78.301</v>
      </c>
      <c r="AU134" s="39">
        <v>76.358</v>
      </c>
      <c r="AV134" s="39">
        <v>74.06399999999999</v>
      </c>
      <c r="AW134" s="39">
        <v>71.441</v>
      </c>
      <c r="AX134" s="39">
        <v>68.533</v>
      </c>
      <c r="AY134" s="39">
        <v>65.395</v>
      </c>
      <c r="AZ134" s="39">
        <v>62.094</v>
      </c>
      <c r="BA134" s="39">
        <v>58.7</v>
      </c>
      <c r="BB134" s="39">
        <v>55.284</v>
      </c>
      <c r="BC134" s="39">
        <v>51.911</v>
      </c>
      <c r="BD134" s="39">
        <v>48.643</v>
      </c>
      <c r="BE134" s="39">
        <v>45.533</v>
      </c>
      <c r="BF134" s="39">
        <v>42.626</v>
      </c>
      <c r="BG134" s="39">
        <v>39.951</v>
      </c>
      <c r="BH134" s="39">
        <v>37.527</v>
      </c>
      <c r="BI134" s="39">
        <v>35.358</v>
      </c>
      <c r="BJ134" s="39">
        <v>33.44</v>
      </c>
      <c r="BK134" s="39">
        <v>31.755</v>
      </c>
      <c r="BL134" s="39">
        <v>30.281</v>
      </c>
      <c r="BM134" s="39">
        <v>28.992</v>
      </c>
      <c r="BN134" s="39">
        <v>27.859</v>
      </c>
      <c r="BO134" s="39">
        <v>26.853</v>
      </c>
      <c r="BP134" s="39">
        <v>25.947</v>
      </c>
      <c r="BQ134" s="39">
        <v>25.113</v>
      </c>
      <c r="BR134" s="39">
        <v>24.328</v>
      </c>
      <c r="BS134" s="39">
        <v>23.568</v>
      </c>
      <c r="BT134" s="39">
        <v>22.813</v>
      </c>
      <c r="BU134" s="39">
        <v>22.045</v>
      </c>
      <c r="BV134" s="39">
        <v>21.249</v>
      </c>
      <c r="BW134" s="39">
        <v>20.413</v>
      </c>
      <c r="BX134" s="39">
        <v>19.528</v>
      </c>
      <c r="BY134" s="39">
        <v>18.592</v>
      </c>
      <c r="BZ134" s="39">
        <v>17.601</v>
      </c>
      <c r="CA134" s="39">
        <v>16.56</v>
      </c>
      <c r="CB134" s="39">
        <v>15.473</v>
      </c>
      <c r="CC134" s="39">
        <v>14.347</v>
      </c>
      <c r="CD134" s="39">
        <v>13.194</v>
      </c>
      <c r="CE134" s="39">
        <v>12.024</v>
      </c>
    </row>
    <row r="135" ht="12.9" customHeight="1">
      <c r="A135" s="40">
        <v>23</v>
      </c>
      <c r="B135" s="39">
        <v>213.856</v>
      </c>
      <c r="C135" s="39">
        <v>198.975</v>
      </c>
      <c r="D135" s="39">
        <v>190.078</v>
      </c>
      <c r="E135" s="39">
        <v>180.611</v>
      </c>
      <c r="F135" s="39">
        <v>178.39</v>
      </c>
      <c r="G135" s="39">
        <v>172.175</v>
      </c>
      <c r="H135" s="39">
        <v>177.848</v>
      </c>
      <c r="I135" s="39">
        <v>184.316</v>
      </c>
      <c r="J135" s="39">
        <v>192.814</v>
      </c>
      <c r="K135" s="39">
        <v>192.219</v>
      </c>
      <c r="L135" s="39">
        <v>206.248</v>
      </c>
      <c r="M135" s="39">
        <v>211.188</v>
      </c>
      <c r="N135" s="39">
        <v>228.943</v>
      </c>
      <c r="O135" s="39">
        <v>230.735</v>
      </c>
      <c r="P135" s="39">
        <v>223.214</v>
      </c>
      <c r="Q135" s="39">
        <v>225.265</v>
      </c>
      <c r="R135" s="39">
        <v>232.878</v>
      </c>
      <c r="S135" s="39">
        <v>224.264</v>
      </c>
      <c r="T135" s="39">
        <v>224.921</v>
      </c>
      <c r="U135" s="39">
        <v>206.948</v>
      </c>
      <c r="V135" s="39">
        <v>197.228</v>
      </c>
      <c r="W135" s="39">
        <v>179.663</v>
      </c>
      <c r="X135" s="39">
        <v>165.722</v>
      </c>
      <c r="Y135" s="39">
        <v>152.093</v>
      </c>
      <c r="Z135" s="39">
        <v>136.732</v>
      </c>
      <c r="AA135" s="39">
        <v>126.233</v>
      </c>
      <c r="AB135" s="39">
        <v>118.925</v>
      </c>
      <c r="AC135" s="39">
        <v>112.809</v>
      </c>
      <c r="AD135" s="39">
        <v>107.448</v>
      </c>
      <c r="AE135" s="39">
        <v>102.718</v>
      </c>
      <c r="AF135" s="39">
        <v>98.577</v>
      </c>
      <c r="AG135" s="39">
        <v>95.015</v>
      </c>
      <c r="AH135" s="39">
        <v>92.03</v>
      </c>
      <c r="AI135" s="39">
        <v>89.59099999999999</v>
      </c>
      <c r="AJ135" s="39">
        <v>87.655</v>
      </c>
      <c r="AK135" s="39">
        <v>86.16800000000001</v>
      </c>
      <c r="AL135" s="39">
        <v>85.06</v>
      </c>
      <c r="AM135" s="39">
        <v>84.252</v>
      </c>
      <c r="AN135" s="39">
        <v>83.649</v>
      </c>
      <c r="AO135" s="39">
        <v>83.151</v>
      </c>
      <c r="AP135" s="39">
        <v>82.65900000000001</v>
      </c>
      <c r="AQ135" s="39">
        <v>82.084</v>
      </c>
      <c r="AR135" s="39">
        <v>81.348</v>
      </c>
      <c r="AS135" s="39">
        <v>80.38</v>
      </c>
      <c r="AT135" s="39">
        <v>79.117</v>
      </c>
      <c r="AU135" s="39">
        <v>77.52</v>
      </c>
      <c r="AV135" s="39">
        <v>75.571</v>
      </c>
      <c r="AW135" s="39">
        <v>73.271</v>
      </c>
      <c r="AX135" s="39">
        <v>70.643</v>
      </c>
      <c r="AY135" s="39">
        <v>67.73</v>
      </c>
      <c r="AZ135" s="39">
        <v>64.587</v>
      </c>
      <c r="BA135" s="39">
        <v>61.282</v>
      </c>
      <c r="BB135" s="39">
        <v>57.884</v>
      </c>
      <c r="BC135" s="39">
        <v>54.464</v>
      </c>
      <c r="BD135" s="39">
        <v>51.086</v>
      </c>
      <c r="BE135" s="39">
        <v>47.813</v>
      </c>
      <c r="BF135" s="39">
        <v>44.699</v>
      </c>
      <c r="BG135" s="39">
        <v>41.787</v>
      </c>
      <c r="BH135" s="39">
        <v>39.107</v>
      </c>
      <c r="BI135" s="39">
        <v>36.677</v>
      </c>
      <c r="BJ135" s="39">
        <v>34.503</v>
      </c>
      <c r="BK135" s="39">
        <v>32.578</v>
      </c>
      <c r="BL135" s="39">
        <v>30.887</v>
      </c>
      <c r="BM135" s="39">
        <v>29.406</v>
      </c>
      <c r="BN135" s="39">
        <v>28.11</v>
      </c>
      <c r="BO135" s="39">
        <v>26.97</v>
      </c>
      <c r="BP135" s="39">
        <v>25.957</v>
      </c>
      <c r="BQ135" s="39">
        <v>25.043</v>
      </c>
      <c r="BR135" s="39">
        <v>24.202</v>
      </c>
      <c r="BS135" s="39">
        <v>23.409</v>
      </c>
      <c r="BT135" s="39">
        <v>22.642</v>
      </c>
      <c r="BU135" s="39">
        <v>21.879</v>
      </c>
      <c r="BV135" s="39">
        <v>21.104</v>
      </c>
      <c r="BW135" s="39">
        <v>20.3</v>
      </c>
      <c r="BX135" s="39">
        <v>19.456</v>
      </c>
      <c r="BY135" s="39">
        <v>18.565</v>
      </c>
      <c r="BZ135" s="39">
        <v>17.621</v>
      </c>
      <c r="CA135" s="39">
        <v>16.623</v>
      </c>
      <c r="CB135" s="39">
        <v>15.574</v>
      </c>
      <c r="CC135" s="39">
        <v>14.48</v>
      </c>
      <c r="CD135" s="39">
        <v>13.347</v>
      </c>
      <c r="CE135" s="39">
        <v>12.187</v>
      </c>
    </row>
    <row r="136" ht="12.9" customHeight="1">
      <c r="A136" s="40">
        <v>24</v>
      </c>
      <c r="B136" s="39">
        <v>222.57</v>
      </c>
      <c r="C136" s="39">
        <v>213.986</v>
      </c>
      <c r="D136" s="39">
        <v>199.101</v>
      </c>
      <c r="E136" s="39">
        <v>190.176</v>
      </c>
      <c r="F136" s="39">
        <v>180.652</v>
      </c>
      <c r="G136" s="39">
        <v>178.438</v>
      </c>
      <c r="H136" s="39">
        <v>172.252</v>
      </c>
      <c r="I136" s="39">
        <v>177.954</v>
      </c>
      <c r="J136" s="39">
        <v>184.398</v>
      </c>
      <c r="K136" s="39">
        <v>192.914</v>
      </c>
      <c r="L136" s="39">
        <v>192.337</v>
      </c>
      <c r="M136" s="39">
        <v>206.36</v>
      </c>
      <c r="N136" s="39">
        <v>211.223</v>
      </c>
      <c r="O136" s="39">
        <v>228.874</v>
      </c>
      <c r="P136" s="39">
        <v>230.585</v>
      </c>
      <c r="Q136" s="39">
        <v>222.982</v>
      </c>
      <c r="R136" s="39">
        <v>224.933</v>
      </c>
      <c r="S136" s="39">
        <v>232.413</v>
      </c>
      <c r="T136" s="39">
        <v>223.691</v>
      </c>
      <c r="U136" s="39">
        <v>224.227</v>
      </c>
      <c r="V136" s="39">
        <v>206.254</v>
      </c>
      <c r="W136" s="39">
        <v>196.523</v>
      </c>
      <c r="X136" s="39">
        <v>178.959</v>
      </c>
      <c r="Y136" s="39">
        <v>165.011</v>
      </c>
      <c r="Z136" s="39">
        <v>151.378</v>
      </c>
      <c r="AA136" s="39">
        <v>136.014</v>
      </c>
      <c r="AB136" s="39">
        <v>125.505</v>
      </c>
      <c r="AC136" s="39">
        <v>118.183</v>
      </c>
      <c r="AD136" s="39">
        <v>112.051</v>
      </c>
      <c r="AE136" s="39">
        <v>106.674</v>
      </c>
      <c r="AF136" s="39">
        <v>101.926</v>
      </c>
      <c r="AG136" s="39">
        <v>97.767</v>
      </c>
      <c r="AH136" s="39">
        <v>94.202</v>
      </c>
      <c r="AI136" s="39">
        <v>91.211</v>
      </c>
      <c r="AJ136" s="39">
        <v>88.768</v>
      </c>
      <c r="AK136" s="39">
        <v>86.827</v>
      </c>
      <c r="AL136" s="39">
        <v>85.328</v>
      </c>
      <c r="AM136" s="39">
        <v>84.214</v>
      </c>
      <c r="AN136" s="39">
        <v>83.39700000000001</v>
      </c>
      <c r="AO136" s="39">
        <v>82.786</v>
      </c>
      <c r="AP136" s="39">
        <v>82.279</v>
      </c>
      <c r="AQ136" s="39">
        <v>81.77800000000001</v>
      </c>
      <c r="AR136" s="39">
        <v>81.194</v>
      </c>
      <c r="AS136" s="39">
        <v>80.45</v>
      </c>
      <c r="AT136" s="39">
        <v>79.473</v>
      </c>
      <c r="AU136" s="39">
        <v>78.202</v>
      </c>
      <c r="AV136" s="39">
        <v>76.598</v>
      </c>
      <c r="AW136" s="39">
        <v>74.642</v>
      </c>
      <c r="AX136" s="39">
        <v>72.336</v>
      </c>
      <c r="AY136" s="39">
        <v>69.702</v>
      </c>
      <c r="AZ136" s="39">
        <v>66.783</v>
      </c>
      <c r="BA136" s="39">
        <v>63.635</v>
      </c>
      <c r="BB136" s="39">
        <v>60.325</v>
      </c>
      <c r="BC136" s="39">
        <v>56.922</v>
      </c>
      <c r="BD136" s="39">
        <v>53.497</v>
      </c>
      <c r="BE136" s="39">
        <v>50.115</v>
      </c>
      <c r="BF136" s="39">
        <v>46.837</v>
      </c>
      <c r="BG136" s="39">
        <v>43.717</v>
      </c>
      <c r="BH136" s="39">
        <v>40.799</v>
      </c>
      <c r="BI136" s="39">
        <v>38.113</v>
      </c>
      <c r="BJ136" s="39">
        <v>35.677</v>
      </c>
      <c r="BK136" s="39">
        <v>33.496</v>
      </c>
      <c r="BL136" s="39">
        <v>31.565</v>
      </c>
      <c r="BM136" s="39">
        <v>29.866</v>
      </c>
      <c r="BN136" s="39">
        <v>28.378</v>
      </c>
      <c r="BO136" s="39">
        <v>27.074</v>
      </c>
      <c r="BP136" s="39">
        <v>25.926</v>
      </c>
      <c r="BQ136" s="39">
        <v>24.905</v>
      </c>
      <c r="BR136" s="39">
        <v>23.982</v>
      </c>
      <c r="BS136" s="39">
        <v>23.133</v>
      </c>
      <c r="BT136" s="39">
        <v>22.332</v>
      </c>
      <c r="BU136" s="39">
        <v>21.556</v>
      </c>
      <c r="BV136" s="39">
        <v>20.785</v>
      </c>
      <c r="BW136" s="39">
        <v>20.001</v>
      </c>
      <c r="BX136" s="39">
        <v>19.188</v>
      </c>
      <c r="BY136" s="39">
        <v>18.336</v>
      </c>
      <c r="BZ136" s="39">
        <v>17.436</v>
      </c>
      <c r="CA136" s="39">
        <v>16.484</v>
      </c>
      <c r="CB136" s="39">
        <v>15.478</v>
      </c>
      <c r="CC136" s="39">
        <v>14.421</v>
      </c>
      <c r="CD136" s="39">
        <v>13.318</v>
      </c>
      <c r="CE136" s="39">
        <v>12.178</v>
      </c>
    </row>
    <row r="137" ht="12.9" customHeight="1">
      <c r="A137" s="40">
        <v>25</v>
      </c>
      <c r="B137" s="39">
        <v>230.211</v>
      </c>
      <c r="C137" s="39">
        <v>222.598</v>
      </c>
      <c r="D137" s="39">
        <v>213.997</v>
      </c>
      <c r="E137" s="39">
        <v>199.088</v>
      </c>
      <c r="F137" s="39">
        <v>190.109</v>
      </c>
      <c r="G137" s="39">
        <v>180.601</v>
      </c>
      <c r="H137" s="39">
        <v>178.406</v>
      </c>
      <c r="I137" s="39">
        <v>172.259</v>
      </c>
      <c r="J137" s="39">
        <v>177.936</v>
      </c>
      <c r="K137" s="39">
        <v>184.395</v>
      </c>
      <c r="L137" s="39">
        <v>192.91</v>
      </c>
      <c r="M137" s="39">
        <v>192.343</v>
      </c>
      <c r="N137" s="39">
        <v>206.282</v>
      </c>
      <c r="O137" s="39">
        <v>211.067</v>
      </c>
      <c r="P137" s="39">
        <v>228.622</v>
      </c>
      <c r="Q137" s="39">
        <v>230.25</v>
      </c>
      <c r="R137" s="39">
        <v>222.574</v>
      </c>
      <c r="S137" s="39">
        <v>224.412</v>
      </c>
      <c r="T137" s="39">
        <v>231.775</v>
      </c>
      <c r="U137" s="39">
        <v>222.96</v>
      </c>
      <c r="V137" s="39">
        <v>223.469</v>
      </c>
      <c r="W137" s="39">
        <v>205.499</v>
      </c>
      <c r="X137" s="39">
        <v>195.759</v>
      </c>
      <c r="Y137" s="39">
        <v>178.196</v>
      </c>
      <c r="Z137" s="39">
        <v>164.245</v>
      </c>
      <c r="AA137" s="39">
        <v>150.608</v>
      </c>
      <c r="AB137" s="39">
        <v>135.243</v>
      </c>
      <c r="AC137" s="39">
        <v>124.724</v>
      </c>
      <c r="AD137" s="39">
        <v>117.388</v>
      </c>
      <c r="AE137" s="39">
        <v>111.241</v>
      </c>
      <c r="AF137" s="39">
        <v>105.847</v>
      </c>
      <c r="AG137" s="39">
        <v>101.081</v>
      </c>
      <c r="AH137" s="39">
        <v>96.92100000000001</v>
      </c>
      <c r="AI137" s="39">
        <v>93.351</v>
      </c>
      <c r="AJ137" s="39">
        <v>90.357</v>
      </c>
      <c r="AK137" s="39">
        <v>87.90900000000001</v>
      </c>
      <c r="AL137" s="39">
        <v>85.956</v>
      </c>
      <c r="AM137" s="39">
        <v>84.453</v>
      </c>
      <c r="AN137" s="39">
        <v>83.331</v>
      </c>
      <c r="AO137" s="39">
        <v>82.506</v>
      </c>
      <c r="AP137" s="39">
        <v>81.884</v>
      </c>
      <c r="AQ137" s="39">
        <v>81.36799999999999</v>
      </c>
      <c r="AR137" s="39">
        <v>80.85899999999999</v>
      </c>
      <c r="AS137" s="39">
        <v>80.26600000000001</v>
      </c>
      <c r="AT137" s="39">
        <v>79.51300000000001</v>
      </c>
      <c r="AU137" s="39">
        <v>78.52800000000001</v>
      </c>
      <c r="AV137" s="39">
        <v>77.249</v>
      </c>
      <c r="AW137" s="39">
        <v>75.63800000000001</v>
      </c>
      <c r="AX137" s="39">
        <v>73.675</v>
      </c>
      <c r="AY137" s="39">
        <v>71.36199999999999</v>
      </c>
      <c r="AZ137" s="39">
        <v>68.723</v>
      </c>
      <c r="BA137" s="39">
        <v>65.798</v>
      </c>
      <c r="BB137" s="39">
        <v>62.645</v>
      </c>
      <c r="BC137" s="39">
        <v>59.33</v>
      </c>
      <c r="BD137" s="39">
        <v>55.923</v>
      </c>
      <c r="BE137" s="39">
        <v>52.493</v>
      </c>
      <c r="BF137" s="39">
        <v>49.106</v>
      </c>
      <c r="BG137" s="39">
        <v>45.823</v>
      </c>
      <c r="BH137" s="39">
        <v>42.699</v>
      </c>
      <c r="BI137" s="39">
        <v>39.775</v>
      </c>
      <c r="BJ137" s="39">
        <v>37.083</v>
      </c>
      <c r="BK137" s="39">
        <v>34.641</v>
      </c>
      <c r="BL137" s="39">
        <v>32.454</v>
      </c>
      <c r="BM137" s="39">
        <v>30.515</v>
      </c>
      <c r="BN137" s="39">
        <v>28.809</v>
      </c>
      <c r="BO137" s="39">
        <v>27.313</v>
      </c>
      <c r="BP137" s="39">
        <v>26.002</v>
      </c>
      <c r="BQ137" s="39">
        <v>24.845</v>
      </c>
      <c r="BR137" s="39">
        <v>23.816</v>
      </c>
      <c r="BS137" s="39">
        <v>22.885</v>
      </c>
      <c r="BT137" s="39">
        <v>22.027</v>
      </c>
      <c r="BU137" s="39">
        <v>21.217</v>
      </c>
      <c r="BV137" s="39">
        <v>20.432</v>
      </c>
      <c r="BW137" s="39">
        <v>19.652</v>
      </c>
      <c r="BX137" s="39">
        <v>18.86</v>
      </c>
      <c r="BY137" s="39">
        <v>18.039</v>
      </c>
      <c r="BZ137" s="39">
        <v>17.178</v>
      </c>
      <c r="CA137" s="39">
        <v>16.269</v>
      </c>
      <c r="CB137" s="39">
        <v>15.308</v>
      </c>
      <c r="CC137" s="39">
        <v>14.294</v>
      </c>
      <c r="CD137" s="39">
        <v>13.229</v>
      </c>
      <c r="CE137" s="39">
        <v>12.118</v>
      </c>
    </row>
    <row r="138" ht="12.9" customHeight="1">
      <c r="A138" s="40">
        <v>26</v>
      </c>
      <c r="B138" s="39">
        <v>241.814</v>
      </c>
      <c r="C138" s="39">
        <v>230.23</v>
      </c>
      <c r="D138" s="39">
        <v>222.575</v>
      </c>
      <c r="E138" s="39">
        <v>213.925</v>
      </c>
      <c r="F138" s="39">
        <v>198.975</v>
      </c>
      <c r="G138" s="39">
        <v>190.013</v>
      </c>
      <c r="H138" s="39">
        <v>180.535</v>
      </c>
      <c r="I138" s="39">
        <v>178.373</v>
      </c>
      <c r="J138" s="39">
        <v>172.221</v>
      </c>
      <c r="K138" s="39">
        <v>177.912</v>
      </c>
      <c r="L138" s="39">
        <v>184.372</v>
      </c>
      <c r="M138" s="39">
        <v>192.881</v>
      </c>
      <c r="N138" s="39">
        <v>192.257</v>
      </c>
      <c r="O138" s="39">
        <v>206.107</v>
      </c>
      <c r="P138" s="39">
        <v>210.82</v>
      </c>
      <c r="Q138" s="39">
        <v>228.27</v>
      </c>
      <c r="R138" s="39">
        <v>229.815</v>
      </c>
      <c r="S138" s="39">
        <v>222.049</v>
      </c>
      <c r="T138" s="39">
        <v>223.784</v>
      </c>
      <c r="U138" s="39">
        <v>231.035</v>
      </c>
      <c r="V138" s="39">
        <v>222.21</v>
      </c>
      <c r="W138" s="39">
        <v>222.694</v>
      </c>
      <c r="X138" s="39">
        <v>204.731</v>
      </c>
      <c r="Y138" s="39">
        <v>194.981</v>
      </c>
      <c r="Z138" s="39">
        <v>177.426</v>
      </c>
      <c r="AA138" s="39">
        <v>163.474</v>
      </c>
      <c r="AB138" s="39">
        <v>149.836</v>
      </c>
      <c r="AC138" s="39">
        <v>134.473</v>
      </c>
      <c r="AD138" s="39">
        <v>123.948</v>
      </c>
      <c r="AE138" s="39">
        <v>116.601</v>
      </c>
      <c r="AF138" s="39">
        <v>110.44</v>
      </c>
      <c r="AG138" s="39">
        <v>105.032</v>
      </c>
      <c r="AH138" s="39">
        <v>100.267</v>
      </c>
      <c r="AI138" s="39">
        <v>96.104</v>
      </c>
      <c r="AJ138" s="39">
        <v>92.533</v>
      </c>
      <c r="AK138" s="39">
        <v>89.535</v>
      </c>
      <c r="AL138" s="39">
        <v>87.077</v>
      </c>
      <c r="AM138" s="39">
        <v>85.122</v>
      </c>
      <c r="AN138" s="39">
        <v>83.611</v>
      </c>
      <c r="AO138" s="39">
        <v>82.482</v>
      </c>
      <c r="AP138" s="39">
        <v>81.648</v>
      </c>
      <c r="AQ138" s="39">
        <v>81.01900000000001</v>
      </c>
      <c r="AR138" s="39">
        <v>80.495</v>
      </c>
      <c r="AS138" s="39">
        <v>79.977</v>
      </c>
      <c r="AT138" s="39">
        <v>79.375</v>
      </c>
      <c r="AU138" s="39">
        <v>78.614</v>
      </c>
      <c r="AV138" s="39">
        <v>77.622</v>
      </c>
      <c r="AW138" s="39">
        <v>76.336</v>
      </c>
      <c r="AX138" s="39">
        <v>74.718</v>
      </c>
      <c r="AY138" s="39">
        <v>72.749</v>
      </c>
      <c r="AZ138" s="39">
        <v>70.431</v>
      </c>
      <c r="BA138" s="39">
        <v>67.78700000000001</v>
      </c>
      <c r="BB138" s="39">
        <v>64.858</v>
      </c>
      <c r="BC138" s="39">
        <v>61.701</v>
      </c>
      <c r="BD138" s="39">
        <v>58.382</v>
      </c>
      <c r="BE138" s="39">
        <v>54.971</v>
      </c>
      <c r="BF138" s="39">
        <v>51.538</v>
      </c>
      <c r="BG138" s="39">
        <v>48.147</v>
      </c>
      <c r="BH138" s="39">
        <v>44.86</v>
      </c>
      <c r="BI138" s="39">
        <v>41.732</v>
      </c>
      <c r="BJ138" s="39">
        <v>38.803</v>
      </c>
      <c r="BK138" s="39">
        <v>36.107</v>
      </c>
      <c r="BL138" s="39">
        <v>33.66</v>
      </c>
      <c r="BM138" s="39">
        <v>31.466</v>
      </c>
      <c r="BN138" s="39">
        <v>29.521</v>
      </c>
      <c r="BO138" s="39">
        <v>27.809</v>
      </c>
      <c r="BP138" s="39">
        <v>26.306</v>
      </c>
      <c r="BQ138" s="39">
        <v>24.988</v>
      </c>
      <c r="BR138" s="39">
        <v>23.824</v>
      </c>
      <c r="BS138" s="39">
        <v>22.786</v>
      </c>
      <c r="BT138" s="39">
        <v>21.848</v>
      </c>
      <c r="BU138" s="39">
        <v>20.982</v>
      </c>
      <c r="BV138" s="39">
        <v>20.164</v>
      </c>
      <c r="BW138" s="39">
        <v>19.371</v>
      </c>
      <c r="BX138" s="39">
        <v>18.583</v>
      </c>
      <c r="BY138" s="39">
        <v>17.782</v>
      </c>
      <c r="BZ138" s="39">
        <v>16.953</v>
      </c>
      <c r="CA138" s="39">
        <v>16.084</v>
      </c>
      <c r="CB138" s="39">
        <v>15.168</v>
      </c>
      <c r="CC138" s="39">
        <v>14.199</v>
      </c>
      <c r="CD138" s="39">
        <v>13.177</v>
      </c>
      <c r="CE138" s="39">
        <v>12.104</v>
      </c>
    </row>
    <row r="139" ht="12.9" customHeight="1">
      <c r="A139" s="40">
        <v>27</v>
      </c>
      <c r="B139" s="39">
        <v>258.673</v>
      </c>
      <c r="C139" s="39">
        <v>241.787</v>
      </c>
      <c r="D139" s="39">
        <v>230.132</v>
      </c>
      <c r="E139" s="39">
        <v>222.397</v>
      </c>
      <c r="F139" s="39">
        <v>213.699</v>
      </c>
      <c r="G139" s="39">
        <v>198.778</v>
      </c>
      <c r="H139" s="39">
        <v>189.842</v>
      </c>
      <c r="I139" s="39">
        <v>180.408</v>
      </c>
      <c r="J139" s="39">
        <v>178.233</v>
      </c>
      <c r="K139" s="39">
        <v>172.114</v>
      </c>
      <c r="L139" s="39">
        <v>177.803</v>
      </c>
      <c r="M139" s="39">
        <v>184.256</v>
      </c>
      <c r="N139" s="39">
        <v>192.696</v>
      </c>
      <c r="O139" s="39">
        <v>192.013</v>
      </c>
      <c r="P139" s="39">
        <v>205.778</v>
      </c>
      <c r="Q139" s="39">
        <v>210.413</v>
      </c>
      <c r="R139" s="39">
        <v>227.757</v>
      </c>
      <c r="S139" s="39">
        <v>229.205</v>
      </c>
      <c r="T139" s="39">
        <v>221.362</v>
      </c>
      <c r="U139" s="39">
        <v>223.002</v>
      </c>
      <c r="V139" s="39">
        <v>230.213</v>
      </c>
      <c r="W139" s="39">
        <v>221.38</v>
      </c>
      <c r="X139" s="39">
        <v>221.839</v>
      </c>
      <c r="Y139" s="39">
        <v>203.884</v>
      </c>
      <c r="Z139" s="39">
        <v>194.13</v>
      </c>
      <c r="AA139" s="39">
        <v>176.583</v>
      </c>
      <c r="AB139" s="39">
        <v>162.633</v>
      </c>
      <c r="AC139" s="39">
        <v>148.997</v>
      </c>
      <c r="AD139" s="39">
        <v>133.638</v>
      </c>
      <c r="AE139" s="39">
        <v>123.109</v>
      </c>
      <c r="AF139" s="39">
        <v>115.751</v>
      </c>
      <c r="AG139" s="39">
        <v>109.577</v>
      </c>
      <c r="AH139" s="39">
        <v>104.172</v>
      </c>
      <c r="AI139" s="39">
        <v>99.405</v>
      </c>
      <c r="AJ139" s="39">
        <v>95.24299999999999</v>
      </c>
      <c r="AK139" s="39">
        <v>91.67100000000001</v>
      </c>
      <c r="AL139" s="39">
        <v>88.66500000000001</v>
      </c>
      <c r="AM139" s="39">
        <v>86.205</v>
      </c>
      <c r="AN139" s="39">
        <v>84.244</v>
      </c>
      <c r="AO139" s="39">
        <v>82.727</v>
      </c>
      <c r="AP139" s="39">
        <v>81.589</v>
      </c>
      <c r="AQ139" s="39">
        <v>80.748</v>
      </c>
      <c r="AR139" s="39">
        <v>80.111</v>
      </c>
      <c r="AS139" s="39">
        <v>79.578</v>
      </c>
      <c r="AT139" s="39">
        <v>79.051</v>
      </c>
      <c r="AU139" s="39">
        <v>78.441</v>
      </c>
      <c r="AV139" s="39">
        <v>77.672</v>
      </c>
      <c r="AW139" s="39">
        <v>76.672</v>
      </c>
      <c r="AX139" s="39">
        <v>75.379</v>
      </c>
      <c r="AY139" s="39">
        <v>73.755</v>
      </c>
      <c r="AZ139" s="39">
        <v>71.78</v>
      </c>
      <c r="BA139" s="39">
        <v>69.45699999999999</v>
      </c>
      <c r="BB139" s="39">
        <v>66.80800000000001</v>
      </c>
      <c r="BC139" s="39">
        <v>63.875</v>
      </c>
      <c r="BD139" s="39">
        <v>60.715</v>
      </c>
      <c r="BE139" s="39">
        <v>57.393</v>
      </c>
      <c r="BF139" s="39">
        <v>53.979</v>
      </c>
      <c r="BG139" s="39">
        <v>50.542</v>
      </c>
      <c r="BH139" s="39">
        <v>47.148</v>
      </c>
      <c r="BI139" s="39">
        <v>43.858</v>
      </c>
      <c r="BJ139" s="39">
        <v>40.725</v>
      </c>
      <c r="BK139" s="39">
        <v>37.793</v>
      </c>
      <c r="BL139" s="39">
        <v>35.092</v>
      </c>
      <c r="BM139" s="39">
        <v>32.64</v>
      </c>
      <c r="BN139" s="39">
        <v>30.441</v>
      </c>
      <c r="BO139" s="39">
        <v>28.49</v>
      </c>
      <c r="BP139" s="39">
        <v>26.771</v>
      </c>
      <c r="BQ139" s="39">
        <v>25.262</v>
      </c>
      <c r="BR139" s="39">
        <v>23.936</v>
      </c>
      <c r="BS139" s="39">
        <v>22.764</v>
      </c>
      <c r="BT139" s="39">
        <v>21.719</v>
      </c>
      <c r="BU139" s="39">
        <v>20.773</v>
      </c>
      <c r="BV139" s="39">
        <v>19.899</v>
      </c>
      <c r="BW139" s="39">
        <v>19.072</v>
      </c>
      <c r="BX139" s="39">
        <v>18.271</v>
      </c>
      <c r="BY139" s="39">
        <v>17.475</v>
      </c>
      <c r="BZ139" s="39">
        <v>16.666</v>
      </c>
      <c r="CA139" s="39">
        <v>15.829</v>
      </c>
      <c r="CB139" s="39">
        <v>14.952</v>
      </c>
      <c r="CC139" s="39">
        <v>14.028</v>
      </c>
      <c r="CD139" s="39">
        <v>13.051</v>
      </c>
      <c r="CE139" s="39">
        <v>12.021</v>
      </c>
    </row>
    <row r="140" ht="12.9" customHeight="1">
      <c r="A140" s="40">
        <v>28</v>
      </c>
      <c r="B140" s="39">
        <v>273.716</v>
      </c>
      <c r="C140" s="39">
        <v>258.548</v>
      </c>
      <c r="D140" s="39">
        <v>241.593</v>
      </c>
      <c r="E140" s="39">
        <v>229.859</v>
      </c>
      <c r="F140" s="39">
        <v>222.081</v>
      </c>
      <c r="G140" s="39">
        <v>213.4</v>
      </c>
      <c r="H140" s="39">
        <v>198.518</v>
      </c>
      <c r="I140" s="39">
        <v>189.624</v>
      </c>
      <c r="J140" s="39">
        <v>180.195</v>
      </c>
      <c r="K140" s="39">
        <v>178.042</v>
      </c>
      <c r="L140" s="39">
        <v>171.943</v>
      </c>
      <c r="M140" s="39">
        <v>177.624</v>
      </c>
      <c r="N140" s="39">
        <v>184.014</v>
      </c>
      <c r="O140" s="39">
        <v>192.38</v>
      </c>
      <c r="P140" s="39">
        <v>191.645</v>
      </c>
      <c r="Q140" s="39">
        <v>205.317</v>
      </c>
      <c r="R140" s="39">
        <v>209.876</v>
      </c>
      <c r="S140" s="39">
        <v>227.095</v>
      </c>
      <c r="T140" s="39">
        <v>228.455</v>
      </c>
      <c r="U140" s="39">
        <v>220.544</v>
      </c>
      <c r="V140" s="39">
        <v>222.156</v>
      </c>
      <c r="W140" s="39">
        <v>229.328</v>
      </c>
      <c r="X140" s="39">
        <v>220.492</v>
      </c>
      <c r="Y140" s="39">
        <v>220.924</v>
      </c>
      <c r="Z140" s="39">
        <v>202.986</v>
      </c>
      <c r="AA140" s="39">
        <v>193.228</v>
      </c>
      <c r="AB140" s="39">
        <v>175.694</v>
      </c>
      <c r="AC140" s="39">
        <v>161.751</v>
      </c>
      <c r="AD140" s="39">
        <v>148.12</v>
      </c>
      <c r="AE140" s="39">
        <v>132.771</v>
      </c>
      <c r="AF140" s="39">
        <v>122.24</v>
      </c>
      <c r="AG140" s="39">
        <v>114.875</v>
      </c>
      <c r="AH140" s="39">
        <v>108.707</v>
      </c>
      <c r="AI140" s="39">
        <v>103.303</v>
      </c>
      <c r="AJ140" s="39">
        <v>98.54000000000001</v>
      </c>
      <c r="AK140" s="39">
        <v>94.378</v>
      </c>
      <c r="AL140" s="39">
        <v>90.8</v>
      </c>
      <c r="AM140" s="39">
        <v>87.794</v>
      </c>
      <c r="AN140" s="39">
        <v>85.33</v>
      </c>
      <c r="AO140" s="39">
        <v>83.364</v>
      </c>
      <c r="AP140" s="39">
        <v>81.84099999999999</v>
      </c>
      <c r="AQ140" s="39">
        <v>80.696</v>
      </c>
      <c r="AR140" s="39">
        <v>79.848</v>
      </c>
      <c r="AS140" s="39">
        <v>79.203</v>
      </c>
      <c r="AT140" s="39">
        <v>78.66200000000001</v>
      </c>
      <c r="AU140" s="39">
        <v>78.128</v>
      </c>
      <c r="AV140" s="39">
        <v>77.51000000000001</v>
      </c>
      <c r="AW140" s="39">
        <v>76.73399999999999</v>
      </c>
      <c r="AX140" s="39">
        <v>75.727</v>
      </c>
      <c r="AY140" s="39">
        <v>74.42700000000001</v>
      </c>
      <c r="AZ140" s="39">
        <v>72.798</v>
      </c>
      <c r="BA140" s="39">
        <v>70.818</v>
      </c>
      <c r="BB140" s="39">
        <v>68.48999999999999</v>
      </c>
      <c r="BC140" s="39">
        <v>65.83799999999999</v>
      </c>
      <c r="BD140" s="39">
        <v>62.902</v>
      </c>
      <c r="BE140" s="39">
        <v>59.739</v>
      </c>
      <c r="BF140" s="39">
        <v>56.415</v>
      </c>
      <c r="BG140" s="39">
        <v>52.999</v>
      </c>
      <c r="BH140" s="39">
        <v>49.56</v>
      </c>
      <c r="BI140" s="39">
        <v>46.164</v>
      </c>
      <c r="BJ140" s="39">
        <v>42.871</v>
      </c>
      <c r="BK140" s="39">
        <v>39.736</v>
      </c>
      <c r="BL140" s="39">
        <v>36.801</v>
      </c>
      <c r="BM140" s="39">
        <v>34.096</v>
      </c>
      <c r="BN140" s="39">
        <v>31.639</v>
      </c>
      <c r="BO140" s="39">
        <v>29.436</v>
      </c>
      <c r="BP140" s="39">
        <v>27.479</v>
      </c>
      <c r="BQ140" s="39">
        <v>25.755</v>
      </c>
      <c r="BR140" s="39">
        <v>24.239</v>
      </c>
      <c r="BS140" s="39">
        <v>22.907</v>
      </c>
      <c r="BT140" s="39">
        <v>21.729</v>
      </c>
      <c r="BU140" s="39">
        <v>20.676</v>
      </c>
      <c r="BV140" s="39">
        <v>19.723</v>
      </c>
      <c r="BW140" s="39">
        <v>18.841</v>
      </c>
      <c r="BX140" s="39">
        <v>18.007</v>
      </c>
      <c r="BY140" s="39">
        <v>17.199</v>
      </c>
      <c r="BZ140" s="39">
        <v>16.395</v>
      </c>
      <c r="CA140" s="39">
        <v>15.578</v>
      </c>
      <c r="CB140" s="39">
        <v>14.733</v>
      </c>
      <c r="CC140" s="39">
        <v>13.849</v>
      </c>
      <c r="CD140" s="39">
        <v>12.917</v>
      </c>
      <c r="CE140" s="39">
        <v>11.933</v>
      </c>
    </row>
    <row r="141" ht="12.9" customHeight="1">
      <c r="A141" s="40">
        <v>29</v>
      </c>
      <c r="B141" s="39">
        <v>286.253</v>
      </c>
      <c r="C141" s="39">
        <v>273.464</v>
      </c>
      <c r="D141" s="39">
        <v>258.248</v>
      </c>
      <c r="E141" s="39">
        <v>241.252</v>
      </c>
      <c r="F141" s="39">
        <v>229.489</v>
      </c>
      <c r="G141" s="39">
        <v>221.729</v>
      </c>
      <c r="H141" s="39">
        <v>213.078</v>
      </c>
      <c r="I141" s="39">
        <v>198.254</v>
      </c>
      <c r="J141" s="39">
        <v>189.367</v>
      </c>
      <c r="K141" s="39">
        <v>179.978</v>
      </c>
      <c r="L141" s="39">
        <v>177.839</v>
      </c>
      <c r="M141" s="39">
        <v>171.76</v>
      </c>
      <c r="N141" s="39">
        <v>177.381</v>
      </c>
      <c r="O141" s="39">
        <v>183.703</v>
      </c>
      <c r="P141" s="39">
        <v>191.998</v>
      </c>
      <c r="Q141" s="39">
        <v>191.204</v>
      </c>
      <c r="R141" s="39">
        <v>204.779</v>
      </c>
      <c r="S141" s="39">
        <v>209.243</v>
      </c>
      <c r="T141" s="39">
        <v>226.341</v>
      </c>
      <c r="U141" s="39">
        <v>227.617</v>
      </c>
      <c r="V141" s="39">
        <v>219.703</v>
      </c>
      <c r="W141" s="39">
        <v>221.29</v>
      </c>
      <c r="X141" s="39">
        <v>228.424</v>
      </c>
      <c r="Y141" s="39">
        <v>219.585</v>
      </c>
      <c r="Z141" s="39">
        <v>219.997</v>
      </c>
      <c r="AA141" s="39">
        <v>202.079</v>
      </c>
      <c r="AB141" s="39">
        <v>192.323</v>
      </c>
      <c r="AC141" s="39">
        <v>174.81</v>
      </c>
      <c r="AD141" s="39">
        <v>160.878</v>
      </c>
      <c r="AE141" s="39">
        <v>147.258</v>
      </c>
      <c r="AF141" s="39">
        <v>131.924</v>
      </c>
      <c r="AG141" s="39">
        <v>121.397</v>
      </c>
      <c r="AH141" s="39">
        <v>114.043</v>
      </c>
      <c r="AI141" s="39">
        <v>107.881</v>
      </c>
      <c r="AJ141" s="39">
        <v>102.484</v>
      </c>
      <c r="AK141" s="39">
        <v>97.724</v>
      </c>
      <c r="AL141" s="39">
        <v>93.56100000000001</v>
      </c>
      <c r="AM141" s="39">
        <v>89.985</v>
      </c>
      <c r="AN141" s="39">
        <v>86.97799999999999</v>
      </c>
      <c r="AO141" s="39">
        <v>84.512</v>
      </c>
      <c r="AP141" s="39">
        <v>82.542</v>
      </c>
      <c r="AQ141" s="39">
        <v>81.014</v>
      </c>
      <c r="AR141" s="39">
        <v>79.86499999999999</v>
      </c>
      <c r="AS141" s="39">
        <v>79.011</v>
      </c>
      <c r="AT141" s="39">
        <v>78.35899999999999</v>
      </c>
      <c r="AU141" s="39">
        <v>77.81100000000001</v>
      </c>
      <c r="AV141" s="39">
        <v>77.27</v>
      </c>
      <c r="AW141" s="39">
        <v>76.646</v>
      </c>
      <c r="AX141" s="39">
        <v>75.864</v>
      </c>
      <c r="AY141" s="39">
        <v>74.851</v>
      </c>
      <c r="AZ141" s="39">
        <v>73.547</v>
      </c>
      <c r="BA141" s="39">
        <v>71.91200000000001</v>
      </c>
      <c r="BB141" s="39">
        <v>69.929</v>
      </c>
      <c r="BC141" s="39">
        <v>67.599</v>
      </c>
      <c r="BD141" s="39">
        <v>64.94499999999999</v>
      </c>
      <c r="BE141" s="39">
        <v>62.008</v>
      </c>
      <c r="BF141" s="39">
        <v>58.844</v>
      </c>
      <c r="BG141" s="39">
        <v>55.519</v>
      </c>
      <c r="BH141" s="39">
        <v>52.102</v>
      </c>
      <c r="BI141" s="39">
        <v>48.663</v>
      </c>
      <c r="BJ141" s="39">
        <v>45.267</v>
      </c>
      <c r="BK141" s="39">
        <v>41.973</v>
      </c>
      <c r="BL141" s="39">
        <v>38.837</v>
      </c>
      <c r="BM141" s="39">
        <v>35.9</v>
      </c>
      <c r="BN141" s="39">
        <v>33.193</v>
      </c>
      <c r="BO141" s="39">
        <v>30.734</v>
      </c>
      <c r="BP141" s="39">
        <v>28.527</v>
      </c>
      <c r="BQ141" s="39">
        <v>26.567</v>
      </c>
      <c r="BR141" s="39">
        <v>24.838</v>
      </c>
      <c r="BS141" s="39">
        <v>23.318</v>
      </c>
      <c r="BT141" s="39">
        <v>21.98</v>
      </c>
      <c r="BU141" s="39">
        <v>20.796</v>
      </c>
      <c r="BV141" s="39">
        <v>19.738</v>
      </c>
      <c r="BW141" s="39">
        <v>18.778</v>
      </c>
      <c r="BX141" s="39">
        <v>17.89</v>
      </c>
      <c r="BY141" s="39">
        <v>17.05</v>
      </c>
      <c r="BZ141" s="39">
        <v>16.235</v>
      </c>
      <c r="CA141" s="39">
        <v>15.424</v>
      </c>
      <c r="CB141" s="39">
        <v>14.601</v>
      </c>
      <c r="CC141" s="39">
        <v>13.75</v>
      </c>
      <c r="CD141" s="39">
        <v>12.859</v>
      </c>
      <c r="CE141" s="39">
        <v>11.921</v>
      </c>
    </row>
    <row r="142" ht="12.9" customHeight="1">
      <c r="A142" s="40">
        <v>30</v>
      </c>
      <c r="B142" s="39">
        <v>297.474</v>
      </c>
      <c r="C142" s="39">
        <v>285.952</v>
      </c>
      <c r="D142" s="39">
        <v>273.106</v>
      </c>
      <c r="E142" s="39">
        <v>257.847</v>
      </c>
      <c r="F142" s="39">
        <v>240.839</v>
      </c>
      <c r="G142" s="39">
        <v>229.108</v>
      </c>
      <c r="H142" s="39">
        <v>221.38</v>
      </c>
      <c r="I142" s="39">
        <v>212.778</v>
      </c>
      <c r="J142" s="39">
        <v>197.98</v>
      </c>
      <c r="K142" s="39">
        <v>189.137</v>
      </c>
      <c r="L142" s="39">
        <v>179.783</v>
      </c>
      <c r="M142" s="39">
        <v>177.658</v>
      </c>
      <c r="N142" s="39">
        <v>171.55</v>
      </c>
      <c r="O142" s="39">
        <v>177.104</v>
      </c>
      <c r="P142" s="39">
        <v>183.359</v>
      </c>
      <c r="Q142" s="39">
        <v>191.573</v>
      </c>
      <c r="R142" s="39">
        <v>190.718</v>
      </c>
      <c r="S142" s="39">
        <v>204.175</v>
      </c>
      <c r="T142" s="39">
        <v>208.548</v>
      </c>
      <c r="U142" s="39">
        <v>225.52</v>
      </c>
      <c r="V142" s="39">
        <v>226.773</v>
      </c>
      <c r="W142" s="39">
        <v>218.86</v>
      </c>
      <c r="X142" s="39">
        <v>220.425</v>
      </c>
      <c r="Y142" s="39">
        <v>227.52</v>
      </c>
      <c r="Z142" s="39">
        <v>218.686</v>
      </c>
      <c r="AA142" s="39">
        <v>219.077</v>
      </c>
      <c r="AB142" s="39">
        <v>201.187</v>
      </c>
      <c r="AC142" s="39">
        <v>191.438</v>
      </c>
      <c r="AD142" s="39">
        <v>173.951</v>
      </c>
      <c r="AE142" s="39">
        <v>160.037</v>
      </c>
      <c r="AF142" s="39">
        <v>146.433</v>
      </c>
      <c r="AG142" s="39">
        <v>131.12</v>
      </c>
      <c r="AH142" s="39">
        <v>120.616</v>
      </c>
      <c r="AI142" s="39">
        <v>113.273</v>
      </c>
      <c r="AJ142" s="39">
        <v>107.121</v>
      </c>
      <c r="AK142" s="39">
        <v>101.732</v>
      </c>
      <c r="AL142" s="39">
        <v>96.97499999999999</v>
      </c>
      <c r="AM142" s="39">
        <v>92.81699999999999</v>
      </c>
      <c r="AN142" s="39">
        <v>89.244</v>
      </c>
      <c r="AO142" s="39">
        <v>86.238</v>
      </c>
      <c r="AP142" s="39">
        <v>83.771</v>
      </c>
      <c r="AQ142" s="39">
        <v>81.79900000000001</v>
      </c>
      <c r="AR142" s="39">
        <v>80.268</v>
      </c>
      <c r="AS142" s="39">
        <v>79.11499999999999</v>
      </c>
      <c r="AT142" s="39">
        <v>78.256</v>
      </c>
      <c r="AU142" s="39">
        <v>77.599</v>
      </c>
      <c r="AV142" s="39">
        <v>77.04600000000001</v>
      </c>
      <c r="AW142" s="39">
        <v>76.499</v>
      </c>
      <c r="AX142" s="39">
        <v>75.87</v>
      </c>
      <c r="AY142" s="39">
        <v>75.08199999999999</v>
      </c>
      <c r="AZ142" s="39">
        <v>74.065</v>
      </c>
      <c r="BA142" s="39">
        <v>72.75700000000001</v>
      </c>
      <c r="BB142" s="39">
        <v>71.121</v>
      </c>
      <c r="BC142" s="39">
        <v>69.13500000000001</v>
      </c>
      <c r="BD142" s="39">
        <v>66.804</v>
      </c>
      <c r="BE142" s="39">
        <v>64.15000000000001</v>
      </c>
      <c r="BF142" s="39">
        <v>61.213</v>
      </c>
      <c r="BG142" s="39">
        <v>58.05</v>
      </c>
      <c r="BH142" s="39">
        <v>54.726</v>
      </c>
      <c r="BI142" s="39">
        <v>51.311</v>
      </c>
      <c r="BJ142" s="39">
        <v>47.874</v>
      </c>
      <c r="BK142" s="39">
        <v>44.478</v>
      </c>
      <c r="BL142" s="39">
        <v>41.186</v>
      </c>
      <c r="BM142" s="39">
        <v>38.05</v>
      </c>
      <c r="BN142" s="39">
        <v>35.113</v>
      </c>
      <c r="BO142" s="39">
        <v>32.406</v>
      </c>
      <c r="BP142" s="39">
        <v>29.945</v>
      </c>
      <c r="BQ142" s="39">
        <v>27.737</v>
      </c>
      <c r="BR142" s="39">
        <v>25.774</v>
      </c>
      <c r="BS142" s="39">
        <v>24.042</v>
      </c>
      <c r="BT142" s="39">
        <v>22.518</v>
      </c>
      <c r="BU142" s="39">
        <v>21.176</v>
      </c>
      <c r="BV142" s="39">
        <v>19.988</v>
      </c>
      <c r="BW142" s="39">
        <v>18.925</v>
      </c>
      <c r="BX142" s="39">
        <v>17.96</v>
      </c>
      <c r="BY142" s="39">
        <v>17.067</v>
      </c>
      <c r="BZ142" s="39">
        <v>16.222</v>
      </c>
      <c r="CA142" s="39">
        <v>15.402</v>
      </c>
      <c r="CB142" s="39">
        <v>14.586</v>
      </c>
      <c r="CC142" s="39">
        <v>13.758</v>
      </c>
      <c r="CD142" s="39">
        <v>12.901</v>
      </c>
      <c r="CE142" s="39">
        <v>12.005</v>
      </c>
    </row>
    <row r="143" ht="12.9" customHeight="1">
      <c r="A143" s="40">
        <v>31</v>
      </c>
      <c r="B143" s="39">
        <v>314.229</v>
      </c>
      <c r="C143" s="39">
        <v>297.091</v>
      </c>
      <c r="D143" s="39">
        <v>285.506</v>
      </c>
      <c r="E143" s="39">
        <v>272.612</v>
      </c>
      <c r="F143" s="39">
        <v>257.342</v>
      </c>
      <c r="G143" s="39">
        <v>240.384</v>
      </c>
      <c r="H143" s="39">
        <v>228.701</v>
      </c>
      <c r="I143" s="39">
        <v>221.022</v>
      </c>
      <c r="J143" s="39">
        <v>212.433</v>
      </c>
      <c r="K143" s="39">
        <v>197.699</v>
      </c>
      <c r="L143" s="39">
        <v>188.893</v>
      </c>
      <c r="M143" s="39">
        <v>179.577</v>
      </c>
      <c r="N143" s="39">
        <v>177.413</v>
      </c>
      <c r="O143" s="39">
        <v>171.272</v>
      </c>
      <c r="P143" s="39">
        <v>176.761</v>
      </c>
      <c r="Q143" s="39">
        <v>182.94</v>
      </c>
      <c r="R143" s="39">
        <v>191.068</v>
      </c>
      <c r="S143" s="39">
        <v>190.134</v>
      </c>
      <c r="T143" s="39">
        <v>203.473</v>
      </c>
      <c r="U143" s="39">
        <v>207.754</v>
      </c>
      <c r="V143" s="39">
        <v>224.658</v>
      </c>
      <c r="W143" s="39">
        <v>225.889</v>
      </c>
      <c r="X143" s="39">
        <v>217.982</v>
      </c>
      <c r="Y143" s="39">
        <v>219.523</v>
      </c>
      <c r="Z143" s="39">
        <v>226.58</v>
      </c>
      <c r="AA143" s="39">
        <v>217.754</v>
      </c>
      <c r="AB143" s="39">
        <v>218.127</v>
      </c>
      <c r="AC143" s="39">
        <v>200.27</v>
      </c>
      <c r="AD143" s="39">
        <v>190.531</v>
      </c>
      <c r="AE143" s="39">
        <v>173.077</v>
      </c>
      <c r="AF143" s="39">
        <v>159.185</v>
      </c>
      <c r="AG143" s="39">
        <v>145.603</v>
      </c>
      <c r="AH143" s="39">
        <v>130.329</v>
      </c>
      <c r="AI143" s="39">
        <v>119.848</v>
      </c>
      <c r="AJ143" s="39">
        <v>112.521</v>
      </c>
      <c r="AK143" s="39">
        <v>106.382</v>
      </c>
      <c r="AL143" s="39">
        <v>100.999</v>
      </c>
      <c r="AM143" s="39">
        <v>96.251</v>
      </c>
      <c r="AN143" s="39">
        <v>92.099</v>
      </c>
      <c r="AO143" s="39">
        <v>88.529</v>
      </c>
      <c r="AP143" s="39">
        <v>85.52500000000001</v>
      </c>
      <c r="AQ143" s="39">
        <v>83.059</v>
      </c>
      <c r="AR143" s="39">
        <v>81.086</v>
      </c>
      <c r="AS143" s="39">
        <v>79.553</v>
      </c>
      <c r="AT143" s="39">
        <v>78.39700000000001</v>
      </c>
      <c r="AU143" s="39">
        <v>77.53400000000001</v>
      </c>
      <c r="AV143" s="39">
        <v>76.873</v>
      </c>
      <c r="AW143" s="39">
        <v>76.315</v>
      </c>
      <c r="AX143" s="39">
        <v>75.764</v>
      </c>
      <c r="AY143" s="39">
        <v>75.13</v>
      </c>
      <c r="AZ143" s="39">
        <v>74.339</v>
      </c>
      <c r="BA143" s="39">
        <v>73.318</v>
      </c>
      <c r="BB143" s="39">
        <v>72.008</v>
      </c>
      <c r="BC143" s="39">
        <v>70.369</v>
      </c>
      <c r="BD143" s="39">
        <v>68.383</v>
      </c>
      <c r="BE143" s="39">
        <v>66.05200000000001</v>
      </c>
      <c r="BF143" s="39">
        <v>63.399</v>
      </c>
      <c r="BG143" s="39">
        <v>60.464</v>
      </c>
      <c r="BH143" s="39">
        <v>57.303</v>
      </c>
      <c r="BI143" s="39">
        <v>53.982</v>
      </c>
      <c r="BJ143" s="39">
        <v>50.57</v>
      </c>
      <c r="BK143" s="39">
        <v>47.135</v>
      </c>
      <c r="BL143" s="39">
        <v>43.742</v>
      </c>
      <c r="BM143" s="39">
        <v>40.452</v>
      </c>
      <c r="BN143" s="39">
        <v>37.318</v>
      </c>
      <c r="BO143" s="39">
        <v>34.382</v>
      </c>
      <c r="BP143" s="39">
        <v>31.676</v>
      </c>
      <c r="BQ143" s="39">
        <v>29.215</v>
      </c>
      <c r="BR143" s="39">
        <v>27.006</v>
      </c>
      <c r="BS143" s="39">
        <v>25.042</v>
      </c>
      <c r="BT143" s="39">
        <v>23.308</v>
      </c>
      <c r="BU143" s="39">
        <v>21.781</v>
      </c>
      <c r="BV143" s="39">
        <v>20.436</v>
      </c>
      <c r="BW143" s="39">
        <v>19.244</v>
      </c>
      <c r="BX143" s="39">
        <v>18.178</v>
      </c>
      <c r="BY143" s="39">
        <v>17.208</v>
      </c>
      <c r="BZ143" s="39">
        <v>16.311</v>
      </c>
      <c r="CA143" s="39">
        <v>15.461</v>
      </c>
      <c r="CB143" s="39">
        <v>14.636</v>
      </c>
      <c r="CC143" s="39">
        <v>13.816</v>
      </c>
      <c r="CD143" s="39">
        <v>12.983</v>
      </c>
      <c r="CE143" s="39">
        <v>12.122</v>
      </c>
    </row>
    <row r="144" ht="12.9" customHeight="1">
      <c r="A144" s="40">
        <v>32</v>
      </c>
      <c r="B144" s="39">
        <v>321.187</v>
      </c>
      <c r="C144" s="39">
        <v>313.615</v>
      </c>
      <c r="D144" s="39">
        <v>296.459</v>
      </c>
      <c r="E144" s="39">
        <v>284.845</v>
      </c>
      <c r="F144" s="39">
        <v>271.942</v>
      </c>
      <c r="G144" s="39">
        <v>256.72</v>
      </c>
      <c r="H144" s="39">
        <v>239.825</v>
      </c>
      <c r="I144" s="39">
        <v>228.2</v>
      </c>
      <c r="J144" s="39">
        <v>220.534</v>
      </c>
      <c r="K144" s="39">
        <v>211.989</v>
      </c>
      <c r="L144" s="39">
        <v>197.31</v>
      </c>
      <c r="M144" s="39">
        <v>188.539</v>
      </c>
      <c r="N144" s="39">
        <v>179.219</v>
      </c>
      <c r="O144" s="39">
        <v>177.024</v>
      </c>
      <c r="P144" s="39">
        <v>170.867</v>
      </c>
      <c r="Q144" s="39">
        <v>176.295</v>
      </c>
      <c r="R144" s="39">
        <v>182.409</v>
      </c>
      <c r="S144" s="39">
        <v>190.447</v>
      </c>
      <c r="T144" s="39">
        <v>189.455</v>
      </c>
      <c r="U144" s="39">
        <v>202.691</v>
      </c>
      <c r="V144" s="39">
        <v>206.941</v>
      </c>
      <c r="W144" s="39">
        <v>223.774</v>
      </c>
      <c r="X144" s="39">
        <v>224.986</v>
      </c>
      <c r="Y144" s="39">
        <v>217.085</v>
      </c>
      <c r="Z144" s="39">
        <v>218.606</v>
      </c>
      <c r="AA144" s="39">
        <v>225.624</v>
      </c>
      <c r="AB144" s="39">
        <v>216.809</v>
      </c>
      <c r="AC144" s="39">
        <v>217.164</v>
      </c>
      <c r="AD144" s="39">
        <v>199.348</v>
      </c>
      <c r="AE144" s="39">
        <v>189.624</v>
      </c>
      <c r="AF144" s="39">
        <v>172.209</v>
      </c>
      <c r="AG144" s="39">
        <v>158.345</v>
      </c>
      <c r="AH144" s="39">
        <v>144.802</v>
      </c>
      <c r="AI144" s="39">
        <v>129.57</v>
      </c>
      <c r="AJ144" s="39">
        <v>119.118</v>
      </c>
      <c r="AK144" s="39">
        <v>111.809</v>
      </c>
      <c r="AL144" s="39">
        <v>105.681</v>
      </c>
      <c r="AM144" s="39">
        <v>100.311</v>
      </c>
      <c r="AN144" s="39">
        <v>95.572</v>
      </c>
      <c r="AO144" s="39">
        <v>91.428</v>
      </c>
      <c r="AP144" s="39">
        <v>87.863</v>
      </c>
      <c r="AQ144" s="39">
        <v>84.863</v>
      </c>
      <c r="AR144" s="39">
        <v>82.399</v>
      </c>
      <c r="AS144" s="39">
        <v>80.42700000000001</v>
      </c>
      <c r="AT144" s="39">
        <v>78.89400000000001</v>
      </c>
      <c r="AU144" s="39">
        <v>77.735</v>
      </c>
      <c r="AV144" s="39">
        <v>76.87</v>
      </c>
      <c r="AW144" s="39">
        <v>76.205</v>
      </c>
      <c r="AX144" s="39">
        <v>75.64400000000001</v>
      </c>
      <c r="AY144" s="39">
        <v>75.08799999999999</v>
      </c>
      <c r="AZ144" s="39">
        <v>74.45099999999999</v>
      </c>
      <c r="BA144" s="39">
        <v>73.657</v>
      </c>
      <c r="BB144" s="39">
        <v>72.634</v>
      </c>
      <c r="BC144" s="39">
        <v>71.322</v>
      </c>
      <c r="BD144" s="39">
        <v>69.68300000000001</v>
      </c>
      <c r="BE144" s="39">
        <v>67.69799999999999</v>
      </c>
      <c r="BF144" s="39">
        <v>65.36799999999999</v>
      </c>
      <c r="BG144" s="39">
        <v>62.717</v>
      </c>
      <c r="BH144" s="39">
        <v>59.785</v>
      </c>
      <c r="BI144" s="39">
        <v>56.628</v>
      </c>
      <c r="BJ144" s="39">
        <v>53.312</v>
      </c>
      <c r="BK144" s="39">
        <v>49.904</v>
      </c>
      <c r="BL144" s="39">
        <v>46.473</v>
      </c>
      <c r="BM144" s="39">
        <v>43.085</v>
      </c>
      <c r="BN144" s="39">
        <v>39.799</v>
      </c>
      <c r="BO144" s="39">
        <v>36.668</v>
      </c>
      <c r="BP144" s="39">
        <v>33.735</v>
      </c>
      <c r="BQ144" s="39">
        <v>31.03</v>
      </c>
      <c r="BR144" s="39">
        <v>28.571</v>
      </c>
      <c r="BS144" s="39">
        <v>26.362</v>
      </c>
      <c r="BT144" s="39">
        <v>24.397</v>
      </c>
      <c r="BU144" s="39">
        <v>22.662</v>
      </c>
      <c r="BV144" s="39">
        <v>21.134</v>
      </c>
      <c r="BW144" s="39">
        <v>19.787</v>
      </c>
      <c r="BX144" s="39">
        <v>18.593</v>
      </c>
      <c r="BY144" s="39">
        <v>17.523</v>
      </c>
      <c r="BZ144" s="39">
        <v>16.551</v>
      </c>
      <c r="CA144" s="39">
        <v>15.65</v>
      </c>
      <c r="CB144" s="39">
        <v>14.796</v>
      </c>
      <c r="CC144" s="39">
        <v>13.968</v>
      </c>
      <c r="CD144" s="39">
        <v>13.144</v>
      </c>
      <c r="CE144" s="39">
        <v>12.307</v>
      </c>
    </row>
    <row r="145" ht="12.9" customHeight="1">
      <c r="A145" s="40">
        <v>33</v>
      </c>
      <c r="B145" s="39">
        <v>340.2</v>
      </c>
      <c r="C145" s="39">
        <v>320.457</v>
      </c>
      <c r="D145" s="39">
        <v>312.835</v>
      </c>
      <c r="E145" s="39">
        <v>295.671</v>
      </c>
      <c r="F145" s="39">
        <v>284.051</v>
      </c>
      <c r="G145" s="39">
        <v>271.191</v>
      </c>
      <c r="H145" s="39">
        <v>256.031</v>
      </c>
      <c r="I145" s="39">
        <v>239.215</v>
      </c>
      <c r="J145" s="39">
        <v>227.62</v>
      </c>
      <c r="K145" s="39">
        <v>219.997</v>
      </c>
      <c r="L145" s="39">
        <v>211.49</v>
      </c>
      <c r="M145" s="39">
        <v>196.869</v>
      </c>
      <c r="N145" s="39">
        <v>188.1</v>
      </c>
      <c r="O145" s="39">
        <v>178.78</v>
      </c>
      <c r="P145" s="39">
        <v>176.562</v>
      </c>
      <c r="Q145" s="39">
        <v>170.389</v>
      </c>
      <c r="R145" s="39">
        <v>175.759</v>
      </c>
      <c r="S145" s="39">
        <v>181.794</v>
      </c>
      <c r="T145" s="39">
        <v>189.75</v>
      </c>
      <c r="U145" s="39">
        <v>188.707</v>
      </c>
      <c r="V145" s="39">
        <v>201.88</v>
      </c>
      <c r="W145" s="39">
        <v>206.1</v>
      </c>
      <c r="X145" s="39">
        <v>222.86</v>
      </c>
      <c r="Y145" s="39">
        <v>224.05</v>
      </c>
      <c r="Z145" s="39">
        <v>216.164</v>
      </c>
      <c r="AA145" s="39">
        <v>217.664</v>
      </c>
      <c r="AB145" s="39">
        <v>224.643</v>
      </c>
      <c r="AC145" s="39">
        <v>215.844</v>
      </c>
      <c r="AD145" s="39">
        <v>216.183</v>
      </c>
      <c r="AE145" s="39">
        <v>198.415</v>
      </c>
      <c r="AF145" s="39">
        <v>188.71</v>
      </c>
      <c r="AG145" s="39">
        <v>171.341</v>
      </c>
      <c r="AH145" s="39">
        <v>157.522</v>
      </c>
      <c r="AI145" s="39">
        <v>144.02</v>
      </c>
      <c r="AJ145" s="39">
        <v>128.838</v>
      </c>
      <c r="AK145" s="39">
        <v>118.418</v>
      </c>
      <c r="AL145" s="39">
        <v>111.128</v>
      </c>
      <c r="AM145" s="39">
        <v>105.018</v>
      </c>
      <c r="AN145" s="39">
        <v>99.661</v>
      </c>
      <c r="AO145" s="39">
        <v>94.934</v>
      </c>
      <c r="AP145" s="39">
        <v>90.79900000000001</v>
      </c>
      <c r="AQ145" s="39">
        <v>87.242</v>
      </c>
      <c r="AR145" s="39">
        <v>84.247</v>
      </c>
      <c r="AS145" s="39">
        <v>81.78700000000001</v>
      </c>
      <c r="AT145" s="39">
        <v>79.81699999999999</v>
      </c>
      <c r="AU145" s="39">
        <v>78.285</v>
      </c>
      <c r="AV145" s="39">
        <v>77.126</v>
      </c>
      <c r="AW145" s="39">
        <v>76.258</v>
      </c>
      <c r="AX145" s="39">
        <v>75.59099999999999</v>
      </c>
      <c r="AY145" s="39">
        <v>75.027</v>
      </c>
      <c r="AZ145" s="39">
        <v>74.46899999999999</v>
      </c>
      <c r="BA145" s="39">
        <v>73.83</v>
      </c>
      <c r="BB145" s="39">
        <v>73.03400000000001</v>
      </c>
      <c r="BC145" s="39">
        <v>72.01000000000001</v>
      </c>
      <c r="BD145" s="39">
        <v>70.69799999999999</v>
      </c>
      <c r="BE145" s="39">
        <v>69.06</v>
      </c>
      <c r="BF145" s="39">
        <v>67.07599999999999</v>
      </c>
      <c r="BG145" s="39">
        <v>64.75</v>
      </c>
      <c r="BH145" s="39">
        <v>62.102</v>
      </c>
      <c r="BI145" s="39">
        <v>59.175</v>
      </c>
      <c r="BJ145" s="39">
        <v>56.024</v>
      </c>
      <c r="BK145" s="39">
        <v>52.713</v>
      </c>
      <c r="BL145" s="39">
        <v>49.311</v>
      </c>
      <c r="BM145" s="39">
        <v>45.887</v>
      </c>
      <c r="BN145" s="39">
        <v>42.504</v>
      </c>
      <c r="BO145" s="39">
        <v>39.223</v>
      </c>
      <c r="BP145" s="39">
        <v>36.097</v>
      </c>
      <c r="BQ145" s="39">
        <v>33.168</v>
      </c>
      <c r="BR145" s="39">
        <v>30.467</v>
      </c>
      <c r="BS145" s="39">
        <v>28.01</v>
      </c>
      <c r="BT145" s="39">
        <v>25.803</v>
      </c>
      <c r="BU145" s="39">
        <v>23.839</v>
      </c>
      <c r="BV145" s="39">
        <v>22.104</v>
      </c>
      <c r="BW145" s="39">
        <v>20.576</v>
      </c>
      <c r="BX145" s="39">
        <v>19.227</v>
      </c>
      <c r="BY145" s="39">
        <v>18.031</v>
      </c>
      <c r="BZ145" s="39">
        <v>16.96</v>
      </c>
      <c r="CA145" s="39">
        <v>15.985</v>
      </c>
      <c r="CB145" s="39">
        <v>15.082</v>
      </c>
      <c r="CC145" s="39">
        <v>14.226</v>
      </c>
      <c r="CD145" s="39">
        <v>13.394</v>
      </c>
      <c r="CE145" s="39">
        <v>12.567</v>
      </c>
    </row>
    <row r="146" ht="12.9" customHeight="1">
      <c r="A146" s="40">
        <v>34</v>
      </c>
      <c r="B146" s="39">
        <v>327.552</v>
      </c>
      <c r="C146" s="39">
        <v>339.336</v>
      </c>
      <c r="D146" s="39">
        <v>319.603</v>
      </c>
      <c r="E146" s="39">
        <v>311.95</v>
      </c>
      <c r="F146" s="39">
        <v>294.801</v>
      </c>
      <c r="G146" s="39">
        <v>283.226</v>
      </c>
      <c r="H146" s="39">
        <v>270.431</v>
      </c>
      <c r="I146" s="39">
        <v>255.353</v>
      </c>
      <c r="J146" s="39">
        <v>238.593</v>
      </c>
      <c r="K146" s="39">
        <v>227.064</v>
      </c>
      <c r="L146" s="39">
        <v>219.482</v>
      </c>
      <c r="M146" s="39">
        <v>211.018</v>
      </c>
      <c r="N146" s="39">
        <v>196.419</v>
      </c>
      <c r="O146" s="39">
        <v>187.644</v>
      </c>
      <c r="P146" s="39">
        <v>178.321</v>
      </c>
      <c r="Q146" s="39">
        <v>176.066</v>
      </c>
      <c r="R146" s="39">
        <v>169.867</v>
      </c>
      <c r="S146" s="39">
        <v>175.148</v>
      </c>
      <c r="T146" s="39">
        <v>181.094</v>
      </c>
      <c r="U146" s="39">
        <v>188.954</v>
      </c>
      <c r="V146" s="39">
        <v>187.901</v>
      </c>
      <c r="W146" s="39">
        <v>201.009</v>
      </c>
      <c r="X146" s="39">
        <v>205.199</v>
      </c>
      <c r="Y146" s="39">
        <v>221.879</v>
      </c>
      <c r="Z146" s="39">
        <v>223.052</v>
      </c>
      <c r="AA146" s="39">
        <v>215.183</v>
      </c>
      <c r="AB146" s="39">
        <v>216.663</v>
      </c>
      <c r="AC146" s="39">
        <v>223.602</v>
      </c>
      <c r="AD146" s="39">
        <v>214.823</v>
      </c>
      <c r="AE146" s="39">
        <v>215.148</v>
      </c>
      <c r="AF146" s="39">
        <v>197.434</v>
      </c>
      <c r="AG146" s="39">
        <v>187.753</v>
      </c>
      <c r="AH146" s="39">
        <v>170.447</v>
      </c>
      <c r="AI146" s="39">
        <v>156.676</v>
      </c>
      <c r="AJ146" s="39">
        <v>143.224</v>
      </c>
      <c r="AK146" s="39">
        <v>128.096</v>
      </c>
      <c r="AL146" s="39">
        <v>117.708</v>
      </c>
      <c r="AM146" s="39">
        <v>110.443</v>
      </c>
      <c r="AN146" s="39">
        <v>104.352</v>
      </c>
      <c r="AO146" s="39">
        <v>99.011</v>
      </c>
      <c r="AP146" s="39">
        <v>94.298</v>
      </c>
      <c r="AQ146" s="39">
        <v>90.17400000000001</v>
      </c>
      <c r="AR146" s="39">
        <v>86.627</v>
      </c>
      <c r="AS146" s="39">
        <v>83.639</v>
      </c>
      <c r="AT146" s="39">
        <v>81.184</v>
      </c>
      <c r="AU146" s="39">
        <v>79.217</v>
      </c>
      <c r="AV146" s="39">
        <v>77.68600000000001</v>
      </c>
      <c r="AW146" s="39">
        <v>76.527</v>
      </c>
      <c r="AX146" s="39">
        <v>75.65900000000001</v>
      </c>
      <c r="AY146" s="39">
        <v>74.991</v>
      </c>
      <c r="AZ146" s="39">
        <v>74.425</v>
      </c>
      <c r="BA146" s="39">
        <v>73.86499999999999</v>
      </c>
      <c r="BB146" s="39">
        <v>73.224</v>
      </c>
      <c r="BC146" s="39">
        <v>72.42700000000001</v>
      </c>
      <c r="BD146" s="39">
        <v>71.40300000000001</v>
      </c>
      <c r="BE146" s="39">
        <v>70.09099999999999</v>
      </c>
      <c r="BF146" s="39">
        <v>68.455</v>
      </c>
      <c r="BG146" s="39">
        <v>66.47499999999999</v>
      </c>
      <c r="BH146" s="39">
        <v>64.152</v>
      </c>
      <c r="BI146" s="39">
        <v>61.51</v>
      </c>
      <c r="BJ146" s="39">
        <v>58.589</v>
      </c>
      <c r="BK146" s="39">
        <v>55.445</v>
      </c>
      <c r="BL146" s="39">
        <v>52.141</v>
      </c>
      <c r="BM146" s="39">
        <v>48.747</v>
      </c>
      <c r="BN146" s="39">
        <v>45.33</v>
      </c>
      <c r="BO146" s="39">
        <v>41.954</v>
      </c>
      <c r="BP146" s="39">
        <v>38.68</v>
      </c>
      <c r="BQ146" s="39">
        <v>35.56</v>
      </c>
      <c r="BR146" s="39">
        <v>32.637</v>
      </c>
      <c r="BS146" s="39">
        <v>29.94</v>
      </c>
      <c r="BT146" s="39">
        <v>27.486</v>
      </c>
      <c r="BU146" s="39">
        <v>25.281</v>
      </c>
      <c r="BV146" s="39">
        <v>23.32</v>
      </c>
      <c r="BW146" s="39">
        <v>21.586</v>
      </c>
      <c r="BX146" s="39">
        <v>20.058</v>
      </c>
      <c r="BY146" s="39">
        <v>18.709</v>
      </c>
      <c r="BZ146" s="39">
        <v>17.512</v>
      </c>
      <c r="CA146" s="39">
        <v>16.439</v>
      </c>
      <c r="CB146" s="39">
        <v>15.463</v>
      </c>
      <c r="CC146" s="39">
        <v>14.558</v>
      </c>
      <c r="CD146" s="39">
        <v>13.699</v>
      </c>
      <c r="CE146" s="39">
        <v>12.866</v>
      </c>
    </row>
    <row r="147" ht="12.9" customHeight="1">
      <c r="A147" s="40">
        <v>35</v>
      </c>
      <c r="B147" s="39">
        <v>334.329</v>
      </c>
      <c r="C147" s="39">
        <v>326.588</v>
      </c>
      <c r="D147" s="39">
        <v>338.288</v>
      </c>
      <c r="E147" s="39">
        <v>318.604</v>
      </c>
      <c r="F147" s="39">
        <v>310.934</v>
      </c>
      <c r="G147" s="39">
        <v>293.858</v>
      </c>
      <c r="H147" s="39">
        <v>282.347</v>
      </c>
      <c r="I147" s="39">
        <v>269.632</v>
      </c>
      <c r="J147" s="39">
        <v>254.61</v>
      </c>
      <c r="K147" s="39">
        <v>237.942</v>
      </c>
      <c r="L147" s="39">
        <v>226.474</v>
      </c>
      <c r="M147" s="39">
        <v>218.937</v>
      </c>
      <c r="N147" s="39">
        <v>210.476</v>
      </c>
      <c r="O147" s="39">
        <v>195.901</v>
      </c>
      <c r="P147" s="39">
        <v>187.127</v>
      </c>
      <c r="Q147" s="39">
        <v>177.801</v>
      </c>
      <c r="R147" s="39">
        <v>175.509</v>
      </c>
      <c r="S147" s="39">
        <v>169.271</v>
      </c>
      <c r="T147" s="39">
        <v>174.468</v>
      </c>
      <c r="U147" s="39">
        <v>180.327</v>
      </c>
      <c r="V147" s="39">
        <v>188.141</v>
      </c>
      <c r="W147" s="39">
        <v>187.079</v>
      </c>
      <c r="X147" s="39">
        <v>200.12</v>
      </c>
      <c r="Y147" s="39">
        <v>204.279</v>
      </c>
      <c r="Z147" s="39">
        <v>220.878</v>
      </c>
      <c r="AA147" s="39">
        <v>222.033</v>
      </c>
      <c r="AB147" s="39">
        <v>214.185</v>
      </c>
      <c r="AC147" s="39">
        <v>215.647</v>
      </c>
      <c r="AD147" s="39">
        <v>222.545</v>
      </c>
      <c r="AE147" s="39">
        <v>213.792</v>
      </c>
      <c r="AF147" s="39">
        <v>214.104</v>
      </c>
      <c r="AG147" s="39">
        <v>196.452</v>
      </c>
      <c r="AH147" s="39">
        <v>186.809</v>
      </c>
      <c r="AI147" s="39">
        <v>169.573</v>
      </c>
      <c r="AJ147" s="39">
        <v>155.857</v>
      </c>
      <c r="AK147" s="39">
        <v>142.458</v>
      </c>
      <c r="AL147" s="39">
        <v>127.387</v>
      </c>
      <c r="AM147" s="39">
        <v>117.041</v>
      </c>
      <c r="AN147" s="39">
        <v>109.803</v>
      </c>
      <c r="AO147" s="39">
        <v>103.733</v>
      </c>
      <c r="AP147" s="39">
        <v>98.411</v>
      </c>
      <c r="AQ147" s="39">
        <v>93.714</v>
      </c>
      <c r="AR147" s="39">
        <v>89.604</v>
      </c>
      <c r="AS147" s="39">
        <v>86.068</v>
      </c>
      <c r="AT147" s="39">
        <v>83.089</v>
      </c>
      <c r="AU147" s="39">
        <v>80.64100000000001</v>
      </c>
      <c r="AV147" s="39">
        <v>78.679</v>
      </c>
      <c r="AW147" s="39">
        <v>77.151</v>
      </c>
      <c r="AX147" s="39">
        <v>75.994</v>
      </c>
      <c r="AY147" s="39">
        <v>75.126</v>
      </c>
      <c r="AZ147" s="39">
        <v>74.458</v>
      </c>
      <c r="BA147" s="39">
        <v>73.89100000000001</v>
      </c>
      <c r="BB147" s="39">
        <v>73.331</v>
      </c>
      <c r="BC147" s="39">
        <v>72.68899999999999</v>
      </c>
      <c r="BD147" s="39">
        <v>71.892</v>
      </c>
      <c r="BE147" s="39">
        <v>70.869</v>
      </c>
      <c r="BF147" s="39">
        <v>69.56</v>
      </c>
      <c r="BG147" s="39">
        <v>67.92700000000001</v>
      </c>
      <c r="BH147" s="39">
        <v>65.95099999999999</v>
      </c>
      <c r="BI147" s="39">
        <v>63.635</v>
      </c>
      <c r="BJ147" s="39">
        <v>61</v>
      </c>
      <c r="BK147" s="39">
        <v>58.086</v>
      </c>
      <c r="BL147" s="39">
        <v>54.95</v>
      </c>
      <c r="BM147" s="39">
        <v>51.656</v>
      </c>
      <c r="BN147" s="39">
        <v>48.27</v>
      </c>
      <c r="BO147" s="39">
        <v>44.863</v>
      </c>
      <c r="BP147" s="39">
        <v>41.496</v>
      </c>
      <c r="BQ147" s="39">
        <v>38.23</v>
      </c>
      <c r="BR147" s="39">
        <v>35.118</v>
      </c>
      <c r="BS147" s="39">
        <v>32.201</v>
      </c>
      <c r="BT147" s="39">
        <v>29.51</v>
      </c>
      <c r="BU147" s="39">
        <v>27.062</v>
      </c>
      <c r="BV147" s="39">
        <v>24.861</v>
      </c>
      <c r="BW147" s="39">
        <v>22.903</v>
      </c>
      <c r="BX147" s="39">
        <v>21.171</v>
      </c>
      <c r="BY147" s="39">
        <v>19.644</v>
      </c>
      <c r="BZ147" s="39">
        <v>18.296</v>
      </c>
      <c r="CA147" s="39">
        <v>17.1</v>
      </c>
      <c r="CB147" s="39">
        <v>16.026</v>
      </c>
      <c r="CC147" s="39">
        <v>15.049</v>
      </c>
      <c r="CD147" s="39">
        <v>14.143</v>
      </c>
      <c r="CE147" s="39">
        <v>13.284</v>
      </c>
    </row>
    <row r="148" ht="12.9" customHeight="1">
      <c r="A148" s="40">
        <v>36</v>
      </c>
      <c r="B148" s="39">
        <v>338.199</v>
      </c>
      <c r="C148" s="39">
        <v>333.2</v>
      </c>
      <c r="D148" s="39">
        <v>325.44</v>
      </c>
      <c r="E148" s="39">
        <v>337.038</v>
      </c>
      <c r="F148" s="39">
        <v>317.397</v>
      </c>
      <c r="G148" s="39">
        <v>309.762</v>
      </c>
      <c r="H148" s="39">
        <v>292.777</v>
      </c>
      <c r="I148" s="39">
        <v>281.342</v>
      </c>
      <c r="J148" s="39">
        <v>268.676</v>
      </c>
      <c r="K148" s="39">
        <v>253.742</v>
      </c>
      <c r="L148" s="39">
        <v>237.162</v>
      </c>
      <c r="M148" s="39">
        <v>225.757</v>
      </c>
      <c r="N148" s="39">
        <v>218.225</v>
      </c>
      <c r="O148" s="39">
        <v>209.769</v>
      </c>
      <c r="P148" s="39">
        <v>195.23</v>
      </c>
      <c r="Q148" s="39">
        <v>186.459</v>
      </c>
      <c r="R148" s="39">
        <v>177.134</v>
      </c>
      <c r="S148" s="39">
        <v>174.795</v>
      </c>
      <c r="T148" s="39">
        <v>168.53</v>
      </c>
      <c r="U148" s="39">
        <v>173.647</v>
      </c>
      <c r="V148" s="39">
        <v>179.467</v>
      </c>
      <c r="W148" s="39">
        <v>187.232</v>
      </c>
      <c r="X148" s="39">
        <v>186.164</v>
      </c>
      <c r="Y148" s="39">
        <v>199.132</v>
      </c>
      <c r="Z148" s="39">
        <v>203.261</v>
      </c>
      <c r="AA148" s="39">
        <v>219.772</v>
      </c>
      <c r="AB148" s="39">
        <v>220.911</v>
      </c>
      <c r="AC148" s="39">
        <v>213.087</v>
      </c>
      <c r="AD148" s="39">
        <v>214.531</v>
      </c>
      <c r="AE148" s="39">
        <v>221.387</v>
      </c>
      <c r="AF148" s="39">
        <v>212.663</v>
      </c>
      <c r="AG148" s="39">
        <v>212.963</v>
      </c>
      <c r="AH148" s="39">
        <v>195.39</v>
      </c>
      <c r="AI148" s="39">
        <v>185.789</v>
      </c>
      <c r="AJ148" s="39">
        <v>168.629</v>
      </c>
      <c r="AK148" s="39">
        <v>154.974</v>
      </c>
      <c r="AL148" s="39">
        <v>141.63</v>
      </c>
      <c r="AM148" s="39">
        <v>126.626</v>
      </c>
      <c r="AN148" s="39">
        <v>116.323</v>
      </c>
      <c r="AO148" s="39">
        <v>109.114</v>
      </c>
      <c r="AP148" s="39">
        <v>103.069</v>
      </c>
      <c r="AQ148" s="39">
        <v>97.768</v>
      </c>
      <c r="AR148" s="39">
        <v>93.089</v>
      </c>
      <c r="AS148" s="39">
        <v>88.994</v>
      </c>
      <c r="AT148" s="39">
        <v>85.471</v>
      </c>
      <c r="AU148" s="39">
        <v>82.502</v>
      </c>
      <c r="AV148" s="39">
        <v>80.062</v>
      </c>
      <c r="AW148" s="39">
        <v>78.10599999999999</v>
      </c>
      <c r="AX148" s="39">
        <v>76.58199999999999</v>
      </c>
      <c r="AY148" s="39">
        <v>75.42700000000001</v>
      </c>
      <c r="AZ148" s="39">
        <v>74.56100000000001</v>
      </c>
      <c r="BA148" s="39">
        <v>73.892</v>
      </c>
      <c r="BB148" s="39">
        <v>73.325</v>
      </c>
      <c r="BC148" s="39">
        <v>72.765</v>
      </c>
      <c r="BD148" s="39">
        <v>72.123</v>
      </c>
      <c r="BE148" s="39">
        <v>71.327</v>
      </c>
      <c r="BF148" s="39">
        <v>70.306</v>
      </c>
      <c r="BG148" s="39">
        <v>68.999</v>
      </c>
      <c r="BH148" s="39">
        <v>67.37</v>
      </c>
      <c r="BI148" s="39">
        <v>65.40000000000001</v>
      </c>
      <c r="BJ148" s="39">
        <v>63.09</v>
      </c>
      <c r="BK148" s="39">
        <v>60.463</v>
      </c>
      <c r="BL148" s="39">
        <v>57.559</v>
      </c>
      <c r="BM148" s="39">
        <v>54.432</v>
      </c>
      <c r="BN148" s="39">
        <v>51.148</v>
      </c>
      <c r="BO148" s="39">
        <v>47.773</v>
      </c>
      <c r="BP148" s="39">
        <v>44.376</v>
      </c>
      <c r="BQ148" s="39">
        <v>41.019</v>
      </c>
      <c r="BR148" s="39">
        <v>37.762</v>
      </c>
      <c r="BS148" s="39">
        <v>34.659</v>
      </c>
      <c r="BT148" s="39">
        <v>31.75</v>
      </c>
      <c r="BU148" s="39">
        <v>29.066</v>
      </c>
      <c r="BV148" s="39">
        <v>26.623</v>
      </c>
      <c r="BW148" s="39">
        <v>24.427</v>
      </c>
      <c r="BX148" s="39">
        <v>22.472</v>
      </c>
      <c r="BY148" s="39">
        <v>20.743</v>
      </c>
      <c r="BZ148" s="39">
        <v>19.218</v>
      </c>
      <c r="CA148" s="39">
        <v>17.872</v>
      </c>
      <c r="CB148" s="39">
        <v>16.676</v>
      </c>
      <c r="CC148" s="39">
        <v>15.602</v>
      </c>
      <c r="CD148" s="39">
        <v>14.625</v>
      </c>
      <c r="CE148" s="39">
        <v>13.718</v>
      </c>
    </row>
    <row r="149" ht="12.9" customHeight="1">
      <c r="A149" s="40">
        <v>37</v>
      </c>
      <c r="B149" s="39">
        <v>308.963</v>
      </c>
      <c r="C149" s="39">
        <v>336.942</v>
      </c>
      <c r="D149" s="39">
        <v>331.895</v>
      </c>
      <c r="E149" s="39">
        <v>324.11</v>
      </c>
      <c r="F149" s="39">
        <v>335.604</v>
      </c>
      <c r="G149" s="39">
        <v>316.061</v>
      </c>
      <c r="H149" s="39">
        <v>308.476</v>
      </c>
      <c r="I149" s="39">
        <v>291.598</v>
      </c>
      <c r="J149" s="39">
        <v>280.212</v>
      </c>
      <c r="K149" s="39">
        <v>267.628</v>
      </c>
      <c r="L149" s="39">
        <v>252.779</v>
      </c>
      <c r="M149" s="39">
        <v>236.292</v>
      </c>
      <c r="N149" s="39">
        <v>224.914</v>
      </c>
      <c r="O149" s="39">
        <v>217.384</v>
      </c>
      <c r="P149" s="39">
        <v>208.939</v>
      </c>
      <c r="Q149" s="39">
        <v>194.433</v>
      </c>
      <c r="R149" s="39">
        <v>185.663</v>
      </c>
      <c r="S149" s="39">
        <v>176.325</v>
      </c>
      <c r="T149" s="39">
        <v>173.94</v>
      </c>
      <c r="U149" s="39">
        <v>167.65</v>
      </c>
      <c r="V149" s="39">
        <v>172.729</v>
      </c>
      <c r="W149" s="39">
        <v>178.507</v>
      </c>
      <c r="X149" s="39">
        <v>186.222</v>
      </c>
      <c r="Y149" s="39">
        <v>185.145</v>
      </c>
      <c r="Z149" s="39">
        <v>198.038</v>
      </c>
      <c r="AA149" s="39">
        <v>202.134</v>
      </c>
      <c r="AB149" s="39">
        <v>218.551</v>
      </c>
      <c r="AC149" s="39">
        <v>219.673</v>
      </c>
      <c r="AD149" s="39">
        <v>211.877</v>
      </c>
      <c r="AE149" s="39">
        <v>213.304</v>
      </c>
      <c r="AF149" s="39">
        <v>220.115</v>
      </c>
      <c r="AG149" s="39">
        <v>211.424</v>
      </c>
      <c r="AH149" s="39">
        <v>211.721</v>
      </c>
      <c r="AI149" s="39">
        <v>194.233</v>
      </c>
      <c r="AJ149" s="39">
        <v>184.678</v>
      </c>
      <c r="AK149" s="39">
        <v>167.601</v>
      </c>
      <c r="AL149" s="39">
        <v>154.008</v>
      </c>
      <c r="AM149" s="39">
        <v>140.728</v>
      </c>
      <c r="AN149" s="39">
        <v>125.794</v>
      </c>
      <c r="AO149" s="39">
        <v>115.539</v>
      </c>
      <c r="AP149" s="39">
        <v>108.362</v>
      </c>
      <c r="AQ149" s="39">
        <v>102.344</v>
      </c>
      <c r="AR149" s="39">
        <v>97.066</v>
      </c>
      <c r="AS149" s="39">
        <v>92.40600000000001</v>
      </c>
      <c r="AT149" s="39">
        <v>88.32899999999999</v>
      </c>
      <c r="AU149" s="39">
        <v>84.819</v>
      </c>
      <c r="AV149" s="39">
        <v>81.86199999999999</v>
      </c>
      <c r="AW149" s="39">
        <v>79.431</v>
      </c>
      <c r="AX149" s="39">
        <v>77.48099999999999</v>
      </c>
      <c r="AY149" s="39">
        <v>75.962</v>
      </c>
      <c r="AZ149" s="39">
        <v>74.81</v>
      </c>
      <c r="BA149" s="39">
        <v>73.94499999999999</v>
      </c>
      <c r="BB149" s="39">
        <v>73.277</v>
      </c>
      <c r="BC149" s="39">
        <v>72.70999999999999</v>
      </c>
      <c r="BD149" s="39">
        <v>72.149</v>
      </c>
      <c r="BE149" s="39">
        <v>71.508</v>
      </c>
      <c r="BF149" s="39">
        <v>70.71299999999999</v>
      </c>
      <c r="BG149" s="39">
        <v>69.694</v>
      </c>
      <c r="BH149" s="39">
        <v>68.39100000000001</v>
      </c>
      <c r="BI149" s="39">
        <v>66.767</v>
      </c>
      <c r="BJ149" s="39">
        <v>64.803</v>
      </c>
      <c r="BK149" s="39">
        <v>62.5</v>
      </c>
      <c r="BL149" s="39">
        <v>59.882</v>
      </c>
      <c r="BM149" s="39">
        <v>56.987</v>
      </c>
      <c r="BN149" s="39">
        <v>53.871</v>
      </c>
      <c r="BO149" s="39">
        <v>50.598</v>
      </c>
      <c r="BP149" s="39">
        <v>47.234</v>
      </c>
      <c r="BQ149" s="39">
        <v>43.848</v>
      </c>
      <c r="BR149" s="39">
        <v>40.502</v>
      </c>
      <c r="BS149" s="39">
        <v>37.256</v>
      </c>
      <c r="BT149" s="39">
        <v>34.162</v>
      </c>
      <c r="BU149" s="39">
        <v>31.261</v>
      </c>
      <c r="BV149" s="39">
        <v>28.585</v>
      </c>
      <c r="BW149" s="39">
        <v>26.148</v>
      </c>
      <c r="BX149" s="39">
        <v>23.957</v>
      </c>
      <c r="BY149" s="39">
        <v>22.006</v>
      </c>
      <c r="BZ149" s="39">
        <v>20.28</v>
      </c>
      <c r="CA149" s="39">
        <v>18.758</v>
      </c>
      <c r="CB149" s="39">
        <v>17.412</v>
      </c>
      <c r="CC149" s="39">
        <v>16.217</v>
      </c>
      <c r="CD149" s="39">
        <v>15.144</v>
      </c>
      <c r="CE149" s="39">
        <v>14.167</v>
      </c>
    </row>
    <row r="150" ht="12.9" customHeight="1">
      <c r="A150" s="40">
        <v>38</v>
      </c>
      <c r="B150" s="39">
        <v>293.76</v>
      </c>
      <c r="C150" s="39">
        <v>307.712</v>
      </c>
      <c r="D150" s="39">
        <v>335.466</v>
      </c>
      <c r="E150" s="39">
        <v>330.382</v>
      </c>
      <c r="F150" s="39">
        <v>322.595</v>
      </c>
      <c r="G150" s="39">
        <v>334.024</v>
      </c>
      <c r="H150" s="39">
        <v>314.599</v>
      </c>
      <c r="I150" s="39">
        <v>307.075</v>
      </c>
      <c r="J150" s="39">
        <v>290.281</v>
      </c>
      <c r="K150" s="39">
        <v>278.973</v>
      </c>
      <c r="L150" s="39">
        <v>266.467</v>
      </c>
      <c r="M150" s="39">
        <v>251.708</v>
      </c>
      <c r="N150" s="39">
        <v>235.286</v>
      </c>
      <c r="O150" s="39">
        <v>223.941</v>
      </c>
      <c r="P150" s="39">
        <v>216.426</v>
      </c>
      <c r="Q150" s="39">
        <v>207.993</v>
      </c>
      <c r="R150" s="39">
        <v>193.531</v>
      </c>
      <c r="S150" s="39">
        <v>184.757</v>
      </c>
      <c r="T150" s="39">
        <v>175.422</v>
      </c>
      <c r="U150" s="39">
        <v>173.001</v>
      </c>
      <c r="V150" s="39">
        <v>166.734</v>
      </c>
      <c r="W150" s="39">
        <v>171.773</v>
      </c>
      <c r="X150" s="39">
        <v>177.509</v>
      </c>
      <c r="Y150" s="39">
        <v>185.17</v>
      </c>
      <c r="Z150" s="39">
        <v>184.089</v>
      </c>
      <c r="AA150" s="39">
        <v>196.901</v>
      </c>
      <c r="AB150" s="39">
        <v>200.964</v>
      </c>
      <c r="AC150" s="39">
        <v>217.283</v>
      </c>
      <c r="AD150" s="39">
        <v>218.389</v>
      </c>
      <c r="AE150" s="39">
        <v>210.625</v>
      </c>
      <c r="AF150" s="39">
        <v>212.034</v>
      </c>
      <c r="AG150" s="39">
        <v>218.8</v>
      </c>
      <c r="AH150" s="39">
        <v>210.155</v>
      </c>
      <c r="AI150" s="39">
        <v>210.45</v>
      </c>
      <c r="AJ150" s="39">
        <v>193.055</v>
      </c>
      <c r="AK150" s="39">
        <v>183.551</v>
      </c>
      <c r="AL150" s="39">
        <v>166.561</v>
      </c>
      <c r="AM150" s="39">
        <v>153.04</v>
      </c>
      <c r="AN150" s="39">
        <v>139.829</v>
      </c>
      <c r="AO150" s="39">
        <v>124.972</v>
      </c>
      <c r="AP150" s="39">
        <v>114.769</v>
      </c>
      <c r="AQ150" s="39">
        <v>107.628</v>
      </c>
      <c r="AR150" s="39">
        <v>101.639</v>
      </c>
      <c r="AS150" s="39">
        <v>96.387</v>
      </c>
      <c r="AT150" s="39">
        <v>91.749</v>
      </c>
      <c r="AU150" s="39">
        <v>87.691</v>
      </c>
      <c r="AV150" s="39">
        <v>84.19799999999999</v>
      </c>
      <c r="AW150" s="39">
        <v>81.254</v>
      </c>
      <c r="AX150" s="39">
        <v>78.833</v>
      </c>
      <c r="AY150" s="39">
        <v>76.89100000000001</v>
      </c>
      <c r="AZ150" s="39">
        <v>75.378</v>
      </c>
      <c r="BA150" s="39">
        <v>74.23</v>
      </c>
      <c r="BB150" s="39">
        <v>73.367</v>
      </c>
      <c r="BC150" s="39">
        <v>72.7</v>
      </c>
      <c r="BD150" s="39">
        <v>72.13500000000001</v>
      </c>
      <c r="BE150" s="39">
        <v>71.575</v>
      </c>
      <c r="BF150" s="39">
        <v>70.93600000000001</v>
      </c>
      <c r="BG150" s="39">
        <v>70.143</v>
      </c>
      <c r="BH150" s="39">
        <v>69.127</v>
      </c>
      <c r="BI150" s="39">
        <v>67.828</v>
      </c>
      <c r="BJ150" s="39">
        <v>66.20999999999999</v>
      </c>
      <c r="BK150" s="39">
        <v>64.253</v>
      </c>
      <c r="BL150" s="39">
        <v>61.96</v>
      </c>
      <c r="BM150" s="39">
        <v>59.351</v>
      </c>
      <c r="BN150" s="39">
        <v>56.468</v>
      </c>
      <c r="BO150" s="39">
        <v>53.365</v>
      </c>
      <c r="BP150" s="39">
        <v>50.104</v>
      </c>
      <c r="BQ150" s="39">
        <v>46.753</v>
      </c>
      <c r="BR150" s="39">
        <v>43.38</v>
      </c>
      <c r="BS150" s="39">
        <v>40.046</v>
      </c>
      <c r="BT150" s="39">
        <v>36.811</v>
      </c>
      <c r="BU150" s="39">
        <v>33.728</v>
      </c>
      <c r="BV150" s="39">
        <v>30.838</v>
      </c>
      <c r="BW150" s="39">
        <v>28.169</v>
      </c>
      <c r="BX150" s="39">
        <v>25.74</v>
      </c>
      <c r="BY150" s="39">
        <v>23.556</v>
      </c>
      <c r="BZ150" s="39">
        <v>21.61</v>
      </c>
      <c r="CA150" s="39">
        <v>19.888</v>
      </c>
      <c r="CB150" s="39">
        <v>18.368</v>
      </c>
      <c r="CC150" s="39">
        <v>17.025</v>
      </c>
      <c r="CD150" s="39">
        <v>15.831</v>
      </c>
      <c r="CE150" s="39">
        <v>14.759</v>
      </c>
    </row>
    <row r="151" ht="12.9" customHeight="1">
      <c r="A151" s="40">
        <v>39</v>
      </c>
      <c r="B151" s="39">
        <v>298.928</v>
      </c>
      <c r="C151" s="39">
        <v>292.453</v>
      </c>
      <c r="D151" s="39">
        <v>306.229</v>
      </c>
      <c r="E151" s="39">
        <v>333.738</v>
      </c>
      <c r="F151" s="39">
        <v>328.644</v>
      </c>
      <c r="G151" s="39">
        <v>320.899</v>
      </c>
      <c r="H151" s="39">
        <v>332.268</v>
      </c>
      <c r="I151" s="39">
        <v>312.973</v>
      </c>
      <c r="J151" s="39">
        <v>305.485</v>
      </c>
      <c r="K151" s="39">
        <v>288.802</v>
      </c>
      <c r="L151" s="39">
        <v>277.568</v>
      </c>
      <c r="M151" s="39">
        <v>265.142</v>
      </c>
      <c r="N151" s="39">
        <v>250.453</v>
      </c>
      <c r="O151" s="39">
        <v>234.107</v>
      </c>
      <c r="P151" s="39">
        <v>222.811</v>
      </c>
      <c r="Q151" s="39">
        <v>215.318</v>
      </c>
      <c r="R151" s="39">
        <v>206.911</v>
      </c>
      <c r="S151" s="39">
        <v>192.495</v>
      </c>
      <c r="T151" s="39">
        <v>183.737</v>
      </c>
      <c r="U151" s="39">
        <v>174.42</v>
      </c>
      <c r="V151" s="39">
        <v>172.003</v>
      </c>
      <c r="W151" s="39">
        <v>165.762</v>
      </c>
      <c r="X151" s="39">
        <v>170.762</v>
      </c>
      <c r="Y151" s="39">
        <v>176.453</v>
      </c>
      <c r="Z151" s="39">
        <v>184.059</v>
      </c>
      <c r="AA151" s="39">
        <v>182.975</v>
      </c>
      <c r="AB151" s="39">
        <v>195.702</v>
      </c>
      <c r="AC151" s="39">
        <v>199.732</v>
      </c>
      <c r="AD151" s="39">
        <v>215.946</v>
      </c>
      <c r="AE151" s="39">
        <v>217.038</v>
      </c>
      <c r="AF151" s="39">
        <v>209.311</v>
      </c>
      <c r="AG151" s="39">
        <v>210.703</v>
      </c>
      <c r="AH151" s="39">
        <v>217.431</v>
      </c>
      <c r="AI151" s="39">
        <v>208.836</v>
      </c>
      <c r="AJ151" s="39">
        <v>209.13</v>
      </c>
      <c r="AK151" s="39">
        <v>191.836</v>
      </c>
      <c r="AL151" s="39">
        <v>182.384</v>
      </c>
      <c r="AM151" s="39">
        <v>165.493</v>
      </c>
      <c r="AN151" s="39">
        <v>152.049</v>
      </c>
      <c r="AO151" s="39">
        <v>138.913</v>
      </c>
      <c r="AP151" s="39">
        <v>124.139</v>
      </c>
      <c r="AQ151" s="39">
        <v>113.993</v>
      </c>
      <c r="AR151" s="39">
        <v>106.891</v>
      </c>
      <c r="AS151" s="39">
        <v>100.935</v>
      </c>
      <c r="AT151" s="39">
        <v>95.711</v>
      </c>
      <c r="AU151" s="39">
        <v>91.098</v>
      </c>
      <c r="AV151" s="39">
        <v>87.06100000000001</v>
      </c>
      <c r="AW151" s="39">
        <v>83.586</v>
      </c>
      <c r="AX151" s="39">
        <v>80.657</v>
      </c>
      <c r="AY151" s="39">
        <v>78.248</v>
      </c>
      <c r="AZ151" s="39">
        <v>76.316</v>
      </c>
      <c r="BA151" s="39">
        <v>74.809</v>
      </c>
      <c r="BB151" s="39">
        <v>73.666</v>
      </c>
      <c r="BC151" s="39">
        <v>72.807</v>
      </c>
      <c r="BD151" s="39">
        <v>72.143</v>
      </c>
      <c r="BE151" s="39">
        <v>71.57899999999999</v>
      </c>
      <c r="BF151" s="39">
        <v>71.02200000000001</v>
      </c>
      <c r="BG151" s="39">
        <v>70.384</v>
      </c>
      <c r="BH151" s="39">
        <v>69.595</v>
      </c>
      <c r="BI151" s="39">
        <v>68.583</v>
      </c>
      <c r="BJ151" s="39">
        <v>67.29000000000001</v>
      </c>
      <c r="BK151" s="39">
        <v>65.679</v>
      </c>
      <c r="BL151" s="39">
        <v>63.731</v>
      </c>
      <c r="BM151" s="39">
        <v>61.448</v>
      </c>
      <c r="BN151" s="39">
        <v>58.851</v>
      </c>
      <c r="BO151" s="39">
        <v>55.981</v>
      </c>
      <c r="BP151" s="39">
        <v>52.891</v>
      </c>
      <c r="BQ151" s="39">
        <v>49.644</v>
      </c>
      <c r="BR151" s="39">
        <v>46.308</v>
      </c>
      <c r="BS151" s="39">
        <v>42.949</v>
      </c>
      <c r="BT151" s="39">
        <v>39.629</v>
      </c>
      <c r="BU151" s="39">
        <v>36.408</v>
      </c>
      <c r="BV151" s="39">
        <v>33.337</v>
      </c>
      <c r="BW151" s="39">
        <v>30.457</v>
      </c>
      <c r="BX151" s="39">
        <v>27.798</v>
      </c>
      <c r="BY151" s="39">
        <v>25.378</v>
      </c>
      <c r="BZ151" s="39">
        <v>23.2</v>
      </c>
      <c r="CA151" s="39">
        <v>21.261</v>
      </c>
      <c r="CB151" s="39">
        <v>19.544</v>
      </c>
      <c r="CC151" s="39">
        <v>18.028</v>
      </c>
      <c r="CD151" s="39">
        <v>16.688</v>
      </c>
      <c r="CE151" s="39">
        <v>15.496</v>
      </c>
    </row>
    <row r="152" ht="12.9" customHeight="1">
      <c r="A152" s="40">
        <v>40</v>
      </c>
      <c r="B152" s="39">
        <v>280.98</v>
      </c>
      <c r="C152" s="39">
        <v>297.414</v>
      </c>
      <c r="D152" s="39">
        <v>290.9</v>
      </c>
      <c r="E152" s="39">
        <v>304.519</v>
      </c>
      <c r="F152" s="39">
        <v>331.815</v>
      </c>
      <c r="G152" s="39">
        <v>326.749</v>
      </c>
      <c r="H152" s="39">
        <v>319.059</v>
      </c>
      <c r="I152" s="39">
        <v>330.37</v>
      </c>
      <c r="J152" s="39">
        <v>311.188</v>
      </c>
      <c r="K152" s="39">
        <v>303.76</v>
      </c>
      <c r="L152" s="39">
        <v>287.19</v>
      </c>
      <c r="M152" s="39">
        <v>276.033</v>
      </c>
      <c r="N152" s="39">
        <v>263.673</v>
      </c>
      <c r="O152" s="39">
        <v>249.062</v>
      </c>
      <c r="P152" s="39">
        <v>232.807</v>
      </c>
      <c r="Q152" s="39">
        <v>221.566</v>
      </c>
      <c r="R152" s="39">
        <v>214.102</v>
      </c>
      <c r="S152" s="39">
        <v>205.716</v>
      </c>
      <c r="T152" s="39">
        <v>191.363</v>
      </c>
      <c r="U152" s="39">
        <v>182.631</v>
      </c>
      <c r="V152" s="39">
        <v>173.364</v>
      </c>
      <c r="W152" s="39">
        <v>170.953</v>
      </c>
      <c r="X152" s="39">
        <v>164.743</v>
      </c>
      <c r="Y152" s="39">
        <v>169.7</v>
      </c>
      <c r="Z152" s="39">
        <v>175.347</v>
      </c>
      <c r="AA152" s="39">
        <v>182.896</v>
      </c>
      <c r="AB152" s="39">
        <v>181.81</v>
      </c>
      <c r="AC152" s="39">
        <v>194.448</v>
      </c>
      <c r="AD152" s="39">
        <v>198.445</v>
      </c>
      <c r="AE152" s="39">
        <v>214.549</v>
      </c>
      <c r="AF152" s="39">
        <v>215.627</v>
      </c>
      <c r="AG152" s="39">
        <v>207.941</v>
      </c>
      <c r="AH152" s="39">
        <v>209.327</v>
      </c>
      <c r="AI152" s="39">
        <v>216.013</v>
      </c>
      <c r="AJ152" s="39">
        <v>207.474</v>
      </c>
      <c r="AK152" s="39">
        <v>207.768</v>
      </c>
      <c r="AL152" s="39">
        <v>190.58</v>
      </c>
      <c r="AM152" s="39">
        <v>181.189</v>
      </c>
      <c r="AN152" s="39">
        <v>164.403</v>
      </c>
      <c r="AO152" s="39">
        <v>151.042</v>
      </c>
      <c r="AP152" s="39">
        <v>137.987</v>
      </c>
      <c r="AQ152" s="39">
        <v>123.303</v>
      </c>
      <c r="AR152" s="39">
        <v>113.219</v>
      </c>
      <c r="AS152" s="39">
        <v>106.16</v>
      </c>
      <c r="AT152" s="39">
        <v>100.24</v>
      </c>
      <c r="AU152" s="39">
        <v>95.047</v>
      </c>
      <c r="AV152" s="39">
        <v>90.461</v>
      </c>
      <c r="AW152" s="39">
        <v>86.44799999999999</v>
      </c>
      <c r="AX152" s="39">
        <v>82.99299999999999</v>
      </c>
      <c r="AY152" s="39">
        <v>80.081</v>
      </c>
      <c r="AZ152" s="39">
        <v>77.68600000000001</v>
      </c>
      <c r="BA152" s="39">
        <v>75.764</v>
      </c>
      <c r="BB152" s="39">
        <v>74.26600000000001</v>
      </c>
      <c r="BC152" s="39">
        <v>73.129</v>
      </c>
      <c r="BD152" s="39">
        <v>72.274</v>
      </c>
      <c r="BE152" s="39">
        <v>71.614</v>
      </c>
      <c r="BF152" s="39">
        <v>71.053</v>
      </c>
      <c r="BG152" s="39">
        <v>70.498</v>
      </c>
      <c r="BH152" s="39">
        <v>69.864</v>
      </c>
      <c r="BI152" s="39">
        <v>69.07899999999999</v>
      </c>
      <c r="BJ152" s="39">
        <v>68.072</v>
      </c>
      <c r="BK152" s="39">
        <v>66.786</v>
      </c>
      <c r="BL152" s="39">
        <v>65.18300000000001</v>
      </c>
      <c r="BM152" s="39">
        <v>63.245</v>
      </c>
      <c r="BN152" s="39">
        <v>60.974</v>
      </c>
      <c r="BO152" s="39">
        <v>58.391</v>
      </c>
      <c r="BP152" s="39">
        <v>55.535</v>
      </c>
      <c r="BQ152" s="39">
        <v>52.46</v>
      </c>
      <c r="BR152" s="39">
        <v>49.229</v>
      </c>
      <c r="BS152" s="39">
        <v>45.909</v>
      </c>
      <c r="BT152" s="39">
        <v>42.566</v>
      </c>
      <c r="BU152" s="39">
        <v>39.261</v>
      </c>
      <c r="BV152" s="39">
        <v>36.054</v>
      </c>
      <c r="BW152" s="39">
        <v>32.997</v>
      </c>
      <c r="BX152" s="39">
        <v>30.13</v>
      </c>
      <c r="BY152" s="39">
        <v>27.482</v>
      </c>
      <c r="BZ152" s="39">
        <v>25.071</v>
      </c>
      <c r="CA152" s="39">
        <v>22.902</v>
      </c>
      <c r="CB152" s="39">
        <v>20.97</v>
      </c>
      <c r="CC152" s="39">
        <v>19.258</v>
      </c>
      <c r="CD152" s="39">
        <v>17.747</v>
      </c>
      <c r="CE152" s="39">
        <v>16.411</v>
      </c>
    </row>
    <row r="153" ht="12.9" customHeight="1">
      <c r="A153" s="40">
        <v>41</v>
      </c>
      <c r="B153" s="39">
        <v>276.557</v>
      </c>
      <c r="C153" s="39">
        <v>279.407</v>
      </c>
      <c r="D153" s="39">
        <v>295.672</v>
      </c>
      <c r="E153" s="39">
        <v>289.154</v>
      </c>
      <c r="F153" s="39">
        <v>302.643</v>
      </c>
      <c r="G153" s="39">
        <v>329.747</v>
      </c>
      <c r="H153" s="39">
        <v>324.722</v>
      </c>
      <c r="I153" s="39">
        <v>317.1</v>
      </c>
      <c r="J153" s="39">
        <v>328.325</v>
      </c>
      <c r="K153" s="39">
        <v>309.288</v>
      </c>
      <c r="L153" s="39">
        <v>301.917</v>
      </c>
      <c r="M153" s="39">
        <v>285.468</v>
      </c>
      <c r="N153" s="39">
        <v>274.375</v>
      </c>
      <c r="O153" s="39">
        <v>262.087</v>
      </c>
      <c r="P153" s="39">
        <v>247.565</v>
      </c>
      <c r="Q153" s="39">
        <v>231.407</v>
      </c>
      <c r="R153" s="39">
        <v>220.227</v>
      </c>
      <c r="S153" s="39">
        <v>212.784</v>
      </c>
      <c r="T153" s="39">
        <v>204.428</v>
      </c>
      <c r="U153" s="39">
        <v>190.147</v>
      </c>
      <c r="V153" s="39">
        <v>181.467</v>
      </c>
      <c r="W153" s="39">
        <v>172.256</v>
      </c>
      <c r="X153" s="39">
        <v>169.855</v>
      </c>
      <c r="Y153" s="39">
        <v>163.679</v>
      </c>
      <c r="Z153" s="39">
        <v>168.595</v>
      </c>
      <c r="AA153" s="39">
        <v>174.195</v>
      </c>
      <c r="AB153" s="39">
        <v>181.686</v>
      </c>
      <c r="AC153" s="39">
        <v>180.601</v>
      </c>
      <c r="AD153" s="39">
        <v>193.146</v>
      </c>
      <c r="AE153" s="39">
        <v>197.11</v>
      </c>
      <c r="AF153" s="39">
        <v>213.099</v>
      </c>
      <c r="AG153" s="39">
        <v>214.164</v>
      </c>
      <c r="AH153" s="39">
        <v>206.533</v>
      </c>
      <c r="AI153" s="39">
        <v>207.911</v>
      </c>
      <c r="AJ153" s="39">
        <v>214.555</v>
      </c>
      <c r="AK153" s="39">
        <v>206.076</v>
      </c>
      <c r="AL153" s="39">
        <v>206.369</v>
      </c>
      <c r="AM153" s="39">
        <v>189.3</v>
      </c>
      <c r="AN153" s="39">
        <v>179.974</v>
      </c>
      <c r="AO153" s="39">
        <v>163.301</v>
      </c>
      <c r="AP153" s="39">
        <v>150.03</v>
      </c>
      <c r="AQ153" s="39">
        <v>137.062</v>
      </c>
      <c r="AR153" s="39">
        <v>122.476</v>
      </c>
      <c r="AS153" s="39">
        <v>112.458</v>
      </c>
      <c r="AT153" s="39">
        <v>105.446</v>
      </c>
      <c r="AU153" s="39">
        <v>99.56399999999999</v>
      </c>
      <c r="AV153" s="39">
        <v>94.40600000000001</v>
      </c>
      <c r="AW153" s="39">
        <v>89.84999999999999</v>
      </c>
      <c r="AX153" s="39">
        <v>85.863</v>
      </c>
      <c r="AY153" s="39">
        <v>82.431</v>
      </c>
      <c r="AZ153" s="39">
        <v>79.53700000000001</v>
      </c>
      <c r="BA153" s="39">
        <v>77.158</v>
      </c>
      <c r="BB153" s="39">
        <v>75.249</v>
      </c>
      <c r="BC153" s="39">
        <v>73.76000000000001</v>
      </c>
      <c r="BD153" s="39">
        <v>72.631</v>
      </c>
      <c r="BE153" s="39">
        <v>71.782</v>
      </c>
      <c r="BF153" s="39">
        <v>71.127</v>
      </c>
      <c r="BG153" s="39">
        <v>70.56999999999999</v>
      </c>
      <c r="BH153" s="39">
        <v>70.01900000000001</v>
      </c>
      <c r="BI153" s="39">
        <v>69.39</v>
      </c>
      <c r="BJ153" s="39">
        <v>68.60899999999999</v>
      </c>
      <c r="BK153" s="39">
        <v>67.60899999999999</v>
      </c>
      <c r="BL153" s="39">
        <v>66.331</v>
      </c>
      <c r="BM153" s="39">
        <v>64.739</v>
      </c>
      <c r="BN153" s="39">
        <v>62.812</v>
      </c>
      <c r="BO153" s="39">
        <v>60.554</v>
      </c>
      <c r="BP153" s="39">
        <v>57.986</v>
      </c>
      <c r="BQ153" s="39">
        <v>55.146</v>
      </c>
      <c r="BR153" s="39">
        <v>52.089</v>
      </c>
      <c r="BS153" s="39">
        <v>48.875</v>
      </c>
      <c r="BT153" s="39">
        <v>45.573</v>
      </c>
      <c r="BU153" s="39">
        <v>42.247</v>
      </c>
      <c r="BV153" s="39">
        <v>38.96</v>
      </c>
      <c r="BW153" s="39">
        <v>35.769</v>
      </c>
      <c r="BX153" s="39">
        <v>32.727</v>
      </c>
      <c r="BY153" s="39">
        <v>29.873</v>
      </c>
      <c r="BZ153" s="39">
        <v>27.239</v>
      </c>
      <c r="CA153" s="39">
        <v>24.839</v>
      </c>
      <c r="CB153" s="39">
        <v>22.679</v>
      </c>
      <c r="CC153" s="39">
        <v>20.755</v>
      </c>
      <c r="CD153" s="39">
        <v>19.051</v>
      </c>
      <c r="CE153" s="39">
        <v>17.545</v>
      </c>
    </row>
    <row r="154" ht="12.9" customHeight="1">
      <c r="A154" s="40">
        <v>42</v>
      </c>
      <c r="B154" s="39">
        <v>265.504</v>
      </c>
      <c r="C154" s="39">
        <v>274.841</v>
      </c>
      <c r="D154" s="39">
        <v>277.611</v>
      </c>
      <c r="E154" s="39">
        <v>293.703</v>
      </c>
      <c r="F154" s="39">
        <v>287.197</v>
      </c>
      <c r="G154" s="39">
        <v>300.582</v>
      </c>
      <c r="H154" s="39">
        <v>327.489</v>
      </c>
      <c r="I154" s="39">
        <v>322.514</v>
      </c>
      <c r="J154" s="39">
        <v>314.94</v>
      </c>
      <c r="K154" s="39">
        <v>326.09</v>
      </c>
      <c r="L154" s="39">
        <v>307.2</v>
      </c>
      <c r="M154" s="39">
        <v>299.888</v>
      </c>
      <c r="N154" s="39">
        <v>283.549</v>
      </c>
      <c r="O154" s="39">
        <v>272.525</v>
      </c>
      <c r="P154" s="39">
        <v>260.316</v>
      </c>
      <c r="Q154" s="39">
        <v>245.887</v>
      </c>
      <c r="R154" s="39">
        <v>229.834</v>
      </c>
      <c r="S154" s="39">
        <v>218.708</v>
      </c>
      <c r="T154" s="39">
        <v>211.294</v>
      </c>
      <c r="U154" s="39">
        <v>202.974</v>
      </c>
      <c r="V154" s="39">
        <v>188.791</v>
      </c>
      <c r="W154" s="39">
        <v>180.167</v>
      </c>
      <c r="X154" s="39">
        <v>171.018</v>
      </c>
      <c r="Y154" s="39">
        <v>168.625</v>
      </c>
      <c r="Z154" s="39">
        <v>162.488</v>
      </c>
      <c r="AA154" s="39">
        <v>167.361</v>
      </c>
      <c r="AB154" s="39">
        <v>172.913</v>
      </c>
      <c r="AC154" s="39">
        <v>180.341</v>
      </c>
      <c r="AD154" s="39">
        <v>179.258</v>
      </c>
      <c r="AE154" s="39">
        <v>191.705</v>
      </c>
      <c r="AF154" s="39">
        <v>195.634</v>
      </c>
      <c r="AG154" s="39">
        <v>211.501</v>
      </c>
      <c r="AH154" s="39">
        <v>212.561</v>
      </c>
      <c r="AI154" s="39">
        <v>204.987</v>
      </c>
      <c r="AJ154" s="39">
        <v>206.359</v>
      </c>
      <c r="AK154" s="39">
        <v>212.958</v>
      </c>
      <c r="AL154" s="39">
        <v>204.541</v>
      </c>
      <c r="AM154" s="39">
        <v>204.836</v>
      </c>
      <c r="AN154" s="39">
        <v>187.892</v>
      </c>
      <c r="AO154" s="39">
        <v>178.634</v>
      </c>
      <c r="AP154" s="39">
        <v>162.082</v>
      </c>
      <c r="AQ154" s="39">
        <v>148.907</v>
      </c>
      <c r="AR154" s="39">
        <v>136.032</v>
      </c>
      <c r="AS154" s="39">
        <v>121.55</v>
      </c>
      <c r="AT154" s="39">
        <v>111.603</v>
      </c>
      <c r="AU154" s="39">
        <v>104.641</v>
      </c>
      <c r="AV154" s="39">
        <v>98.801</v>
      </c>
      <c r="AW154" s="39">
        <v>93.679</v>
      </c>
      <c r="AX154" s="39">
        <v>89.155</v>
      </c>
      <c r="AY154" s="39">
        <v>85.196</v>
      </c>
      <c r="AZ154" s="39">
        <v>81.78700000000001</v>
      </c>
      <c r="BA154" s="39">
        <v>78.914</v>
      </c>
      <c r="BB154" s="39">
        <v>76.551</v>
      </c>
      <c r="BC154" s="39">
        <v>74.65600000000001</v>
      </c>
      <c r="BD154" s="39">
        <v>73.17700000000001</v>
      </c>
      <c r="BE154" s="39">
        <v>72.056</v>
      </c>
      <c r="BF154" s="39">
        <v>71.214</v>
      </c>
      <c r="BG154" s="39">
        <v>70.563</v>
      </c>
      <c r="BH154" s="39">
        <v>70.011</v>
      </c>
      <c r="BI154" s="39">
        <v>69.464</v>
      </c>
      <c r="BJ154" s="39">
        <v>68.84</v>
      </c>
      <c r="BK154" s="39">
        <v>68.065</v>
      </c>
      <c r="BL154" s="39">
        <v>67.072</v>
      </c>
      <c r="BM154" s="39">
        <v>65.803</v>
      </c>
      <c r="BN154" s="39">
        <v>64.22</v>
      </c>
      <c r="BO154" s="39">
        <v>62.306</v>
      </c>
      <c r="BP154" s="39">
        <v>60.062</v>
      </c>
      <c r="BQ154" s="39">
        <v>57.51</v>
      </c>
      <c r="BR154" s="39">
        <v>54.687</v>
      </c>
      <c r="BS154" s="39">
        <v>51.647</v>
      </c>
      <c r="BT154" s="39">
        <v>48.453</v>
      </c>
      <c r="BU154" s="39">
        <v>45.169</v>
      </c>
      <c r="BV154" s="39">
        <v>41.862</v>
      </c>
      <c r="BW154" s="39">
        <v>38.592</v>
      </c>
      <c r="BX154" s="39">
        <v>35.419</v>
      </c>
      <c r="BY154" s="39">
        <v>32.392</v>
      </c>
      <c r="BZ154" s="39">
        <v>29.553</v>
      </c>
      <c r="CA154" s="39">
        <v>26.931</v>
      </c>
      <c r="CB154" s="39">
        <v>24.543</v>
      </c>
      <c r="CC154" s="39">
        <v>22.393</v>
      </c>
      <c r="CD154" s="39">
        <v>20.477</v>
      </c>
      <c r="CE154" s="39">
        <v>18.78</v>
      </c>
    </row>
    <row r="155" ht="12.9" customHeight="1">
      <c r="A155" s="40">
        <v>43</v>
      </c>
      <c r="B155" s="39">
        <v>278.918</v>
      </c>
      <c r="C155" s="39">
        <v>263.721</v>
      </c>
      <c r="D155" s="39">
        <v>272.926</v>
      </c>
      <c r="E155" s="39">
        <v>275.623</v>
      </c>
      <c r="F155" s="39">
        <v>291.552</v>
      </c>
      <c r="G155" s="39">
        <v>285.093</v>
      </c>
      <c r="H155" s="39">
        <v>298.376</v>
      </c>
      <c r="I155" s="39">
        <v>325.08</v>
      </c>
      <c r="J155" s="39">
        <v>320.136</v>
      </c>
      <c r="K155" s="39">
        <v>312.631</v>
      </c>
      <c r="L155" s="39">
        <v>323.697</v>
      </c>
      <c r="M155" s="39">
        <v>304.962</v>
      </c>
      <c r="N155" s="39">
        <v>297.698</v>
      </c>
      <c r="O155" s="39">
        <v>281.478</v>
      </c>
      <c r="P155" s="39">
        <v>270.533</v>
      </c>
      <c r="Q155" s="39">
        <v>258.409</v>
      </c>
      <c r="R155" s="39">
        <v>244.082</v>
      </c>
      <c r="S155" s="39">
        <v>228.132</v>
      </c>
      <c r="T155" s="39">
        <v>217.072</v>
      </c>
      <c r="U155" s="39">
        <v>209.694</v>
      </c>
      <c r="V155" s="39">
        <v>201.434</v>
      </c>
      <c r="W155" s="39">
        <v>187.356</v>
      </c>
      <c r="X155" s="39">
        <v>178.796</v>
      </c>
      <c r="Y155" s="39">
        <v>169.711</v>
      </c>
      <c r="Z155" s="39">
        <v>167.332</v>
      </c>
      <c r="AA155" s="39">
        <v>161.237</v>
      </c>
      <c r="AB155" s="39">
        <v>166.065</v>
      </c>
      <c r="AC155" s="39">
        <v>171.567</v>
      </c>
      <c r="AD155" s="39">
        <v>178.931</v>
      </c>
      <c r="AE155" s="39">
        <v>177.851</v>
      </c>
      <c r="AF155" s="39">
        <v>190.195</v>
      </c>
      <c r="AG155" s="39">
        <v>194.089</v>
      </c>
      <c r="AH155" s="39">
        <v>209.835</v>
      </c>
      <c r="AI155" s="39">
        <v>210.889</v>
      </c>
      <c r="AJ155" s="39">
        <v>203.379</v>
      </c>
      <c r="AK155" s="39">
        <v>204.744</v>
      </c>
      <c r="AL155" s="39">
        <v>211.294</v>
      </c>
      <c r="AM155" s="39">
        <v>202.947</v>
      </c>
      <c r="AN155" s="39">
        <v>203.244</v>
      </c>
      <c r="AO155" s="39">
        <v>186.433</v>
      </c>
      <c r="AP155" s="39">
        <v>177.25</v>
      </c>
      <c r="AQ155" s="39">
        <v>160.826</v>
      </c>
      <c r="AR155" s="39">
        <v>147.754</v>
      </c>
      <c r="AS155" s="39">
        <v>134.979</v>
      </c>
      <c r="AT155" s="39">
        <v>120.607</v>
      </c>
      <c r="AU155" s="39">
        <v>110.737</v>
      </c>
      <c r="AV155" s="39">
        <v>103.828</v>
      </c>
      <c r="AW155" s="39">
        <v>98.033</v>
      </c>
      <c r="AX155" s="39">
        <v>92.95</v>
      </c>
      <c r="AY155" s="39">
        <v>88.461</v>
      </c>
      <c r="AZ155" s="39">
        <v>84.532</v>
      </c>
      <c r="BA155" s="39">
        <v>81.149</v>
      </c>
      <c r="BB155" s="39">
        <v>78.298</v>
      </c>
      <c r="BC155" s="39">
        <v>75.95399999999999</v>
      </c>
      <c r="BD155" s="39">
        <v>74.07299999999999</v>
      </c>
      <c r="BE155" s="39">
        <v>72.60599999999999</v>
      </c>
      <c r="BF155" s="39">
        <v>71.495</v>
      </c>
      <c r="BG155" s="39">
        <v>70.65900000000001</v>
      </c>
      <c r="BH155" s="39">
        <v>70.014</v>
      </c>
      <c r="BI155" s="39">
        <v>69.467</v>
      </c>
      <c r="BJ155" s="39">
        <v>68.926</v>
      </c>
      <c r="BK155" s="39">
        <v>68.307</v>
      </c>
      <c r="BL155" s="39">
        <v>67.539</v>
      </c>
      <c r="BM155" s="39">
        <v>66.554</v>
      </c>
      <c r="BN155" s="39">
        <v>65.295</v>
      </c>
      <c r="BO155" s="39">
        <v>63.724</v>
      </c>
      <c r="BP155" s="39">
        <v>61.824</v>
      </c>
      <c r="BQ155" s="39">
        <v>59.595</v>
      </c>
      <c r="BR155" s="39">
        <v>57.06</v>
      </c>
      <c r="BS155" s="39">
        <v>54.255</v>
      </c>
      <c r="BT155" s="39">
        <v>51.235</v>
      </c>
      <c r="BU155" s="39">
        <v>48.061</v>
      </c>
      <c r="BV155" s="39">
        <v>44.797</v>
      </c>
      <c r="BW155" s="39">
        <v>41.51</v>
      </c>
      <c r="BX155" s="39">
        <v>38.26</v>
      </c>
      <c r="BY155" s="39">
        <v>35.105</v>
      </c>
      <c r="BZ155" s="39">
        <v>32.096</v>
      </c>
      <c r="CA155" s="39">
        <v>29.272</v>
      </c>
      <c r="CB155" s="39">
        <v>26.664</v>
      </c>
      <c r="CC155" s="39">
        <v>24.289</v>
      </c>
      <c r="CD155" s="39">
        <v>22.15</v>
      </c>
      <c r="CE155" s="39">
        <v>20.244</v>
      </c>
    </row>
    <row r="156" ht="12.9" customHeight="1">
      <c r="A156" s="40">
        <v>44</v>
      </c>
      <c r="B156" s="39">
        <v>271.16</v>
      </c>
      <c r="C156" s="39">
        <v>276.853</v>
      </c>
      <c r="D156" s="39">
        <v>261.729</v>
      </c>
      <c r="E156" s="39">
        <v>270.806</v>
      </c>
      <c r="F156" s="39">
        <v>273.446</v>
      </c>
      <c r="G156" s="39">
        <v>289.234</v>
      </c>
      <c r="H156" s="39">
        <v>282.833</v>
      </c>
      <c r="I156" s="39">
        <v>296.013</v>
      </c>
      <c r="J156" s="39">
        <v>322.479</v>
      </c>
      <c r="K156" s="39">
        <v>317.585</v>
      </c>
      <c r="L156" s="39">
        <v>310.149</v>
      </c>
      <c r="M156" s="39">
        <v>321.123</v>
      </c>
      <c r="N156" s="39">
        <v>302.539</v>
      </c>
      <c r="O156" s="39">
        <v>295.327</v>
      </c>
      <c r="P156" s="39">
        <v>279.238</v>
      </c>
      <c r="Q156" s="39">
        <v>268.376</v>
      </c>
      <c r="R156" s="39">
        <v>256.345</v>
      </c>
      <c r="S156" s="39">
        <v>242.118</v>
      </c>
      <c r="T156" s="39">
        <v>226.284</v>
      </c>
      <c r="U156" s="39">
        <v>215.299</v>
      </c>
      <c r="V156" s="39">
        <v>207.977</v>
      </c>
      <c r="W156" s="39">
        <v>199.78</v>
      </c>
      <c r="X156" s="39">
        <v>185.818</v>
      </c>
      <c r="Y156" s="39">
        <v>177.322</v>
      </c>
      <c r="Z156" s="39">
        <v>168.31</v>
      </c>
      <c r="AA156" s="39">
        <v>165.945</v>
      </c>
      <c r="AB156" s="39">
        <v>159.896</v>
      </c>
      <c r="AC156" s="39">
        <v>164.677</v>
      </c>
      <c r="AD156" s="39">
        <v>170.127</v>
      </c>
      <c r="AE156" s="39">
        <v>177.424</v>
      </c>
      <c r="AF156" s="39">
        <v>176.348</v>
      </c>
      <c r="AG156" s="39">
        <v>188.584</v>
      </c>
      <c r="AH156" s="39">
        <v>192.449</v>
      </c>
      <c r="AI156" s="39">
        <v>208.066</v>
      </c>
      <c r="AJ156" s="39">
        <v>209.116</v>
      </c>
      <c r="AK156" s="39">
        <v>201.673</v>
      </c>
      <c r="AL156" s="39">
        <v>203.028</v>
      </c>
      <c r="AM156" s="39">
        <v>209.53</v>
      </c>
      <c r="AN156" s="39">
        <v>201.256</v>
      </c>
      <c r="AO156" s="39">
        <v>201.556</v>
      </c>
      <c r="AP156" s="39">
        <v>184.887</v>
      </c>
      <c r="AQ156" s="39">
        <v>175.783</v>
      </c>
      <c r="AR156" s="39">
        <v>159.497</v>
      </c>
      <c r="AS156" s="39">
        <v>146.534</v>
      </c>
      <c r="AT156" s="39">
        <v>133.864</v>
      </c>
      <c r="AU156" s="39">
        <v>119.61</v>
      </c>
      <c r="AV156" s="39">
        <v>109.821</v>
      </c>
      <c r="AW156" s="39">
        <v>102.969</v>
      </c>
      <c r="AX156" s="39">
        <v>97.22199999999999</v>
      </c>
      <c r="AY156" s="39">
        <v>92.181</v>
      </c>
      <c r="AZ156" s="39">
        <v>87.729</v>
      </c>
      <c r="BA156" s="39">
        <v>83.831</v>
      </c>
      <c r="BB156" s="39">
        <v>80.477</v>
      </c>
      <c r="BC156" s="39">
        <v>77.649</v>
      </c>
      <c r="BD156" s="39">
        <v>75.324</v>
      </c>
      <c r="BE156" s="39">
        <v>73.459</v>
      </c>
      <c r="BF156" s="39">
        <v>72.005</v>
      </c>
      <c r="BG156" s="39">
        <v>70.904</v>
      </c>
      <c r="BH156" s="39">
        <v>70.07599999999999</v>
      </c>
      <c r="BI156" s="39">
        <v>69.438</v>
      </c>
      <c r="BJ156" s="39">
        <v>68.896</v>
      </c>
      <c r="BK156" s="39">
        <v>68.361</v>
      </c>
      <c r="BL156" s="39">
        <v>67.748</v>
      </c>
      <c r="BM156" s="39">
        <v>66.988</v>
      </c>
      <c r="BN156" s="39">
        <v>66.012</v>
      </c>
      <c r="BO156" s="39">
        <v>64.76300000000001</v>
      </c>
      <c r="BP156" s="39">
        <v>63.205</v>
      </c>
      <c r="BQ156" s="39">
        <v>61.319</v>
      </c>
      <c r="BR156" s="39">
        <v>59.107</v>
      </c>
      <c r="BS156" s="39">
        <v>56.59</v>
      </c>
      <c r="BT156" s="39">
        <v>53.805</v>
      </c>
      <c r="BU156" s="39">
        <v>50.806</v>
      </c>
      <c r="BV156" s="39">
        <v>47.653</v>
      </c>
      <c r="BW156" s="39">
        <v>44.411</v>
      </c>
      <c r="BX156" s="39">
        <v>41.144</v>
      </c>
      <c r="BY156" s="39">
        <v>37.915</v>
      </c>
      <c r="BZ156" s="39">
        <v>34.779</v>
      </c>
      <c r="CA156" s="39">
        <v>31.788</v>
      </c>
      <c r="CB156" s="39">
        <v>28.981</v>
      </c>
      <c r="CC156" s="39">
        <v>26.389</v>
      </c>
      <c r="CD156" s="39">
        <v>24.026</v>
      </c>
      <c r="CE156" s="39">
        <v>21.899</v>
      </c>
    </row>
    <row r="157" ht="12.9" customHeight="1">
      <c r="A157" s="40">
        <v>45</v>
      </c>
      <c r="B157" s="39">
        <v>262.781</v>
      </c>
      <c r="C157" s="39">
        <v>268.985</v>
      </c>
      <c r="D157" s="39">
        <v>274.566</v>
      </c>
      <c r="E157" s="39">
        <v>259.526</v>
      </c>
      <c r="F157" s="39">
        <v>268.486</v>
      </c>
      <c r="G157" s="39">
        <v>271.095</v>
      </c>
      <c r="H157" s="39">
        <v>286.739</v>
      </c>
      <c r="I157" s="39">
        <v>280.406</v>
      </c>
      <c r="J157" s="39">
        <v>293.454</v>
      </c>
      <c r="K157" s="39">
        <v>319.684</v>
      </c>
      <c r="L157" s="39">
        <v>314.837</v>
      </c>
      <c r="M157" s="39">
        <v>307.47</v>
      </c>
      <c r="N157" s="39">
        <v>318.337</v>
      </c>
      <c r="O157" s="39">
        <v>299.918</v>
      </c>
      <c r="P157" s="39">
        <v>292.77</v>
      </c>
      <c r="Q157" s="39">
        <v>276.824</v>
      </c>
      <c r="R157" s="39">
        <v>266.057</v>
      </c>
      <c r="S157" s="39">
        <v>254.119</v>
      </c>
      <c r="T157" s="39">
        <v>240.009</v>
      </c>
      <c r="U157" s="39">
        <v>224.307</v>
      </c>
      <c r="V157" s="39">
        <v>213.416</v>
      </c>
      <c r="W157" s="39">
        <v>206.154</v>
      </c>
      <c r="X157" s="39">
        <v>198.027</v>
      </c>
      <c r="Y157" s="39">
        <v>184.185</v>
      </c>
      <c r="Z157" s="39">
        <v>175.762</v>
      </c>
      <c r="AA157" s="39">
        <v>166.826</v>
      </c>
      <c r="AB157" s="39">
        <v>164.476</v>
      </c>
      <c r="AC157" s="39">
        <v>158.478</v>
      </c>
      <c r="AD157" s="39">
        <v>163.21</v>
      </c>
      <c r="AE157" s="39">
        <v>168.605</v>
      </c>
      <c r="AF157" s="39">
        <v>175.831</v>
      </c>
      <c r="AG157" s="39">
        <v>174.762</v>
      </c>
      <c r="AH157" s="39">
        <v>186.891</v>
      </c>
      <c r="AI157" s="39">
        <v>190.725</v>
      </c>
      <c r="AJ157" s="39">
        <v>206.207</v>
      </c>
      <c r="AK157" s="39">
        <v>207.253</v>
      </c>
      <c r="AL157" s="39">
        <v>199.878</v>
      </c>
      <c r="AM157" s="39">
        <v>201.228</v>
      </c>
      <c r="AN157" s="39">
        <v>207.678</v>
      </c>
      <c r="AO157" s="39">
        <v>199.483</v>
      </c>
      <c r="AP157" s="39">
        <v>199.786</v>
      </c>
      <c r="AQ157" s="39">
        <v>183.267</v>
      </c>
      <c r="AR157" s="39">
        <v>174.248</v>
      </c>
      <c r="AS157" s="39">
        <v>158.107</v>
      </c>
      <c r="AT157" s="39">
        <v>145.259</v>
      </c>
      <c r="AU157" s="39">
        <v>132.702</v>
      </c>
      <c r="AV157" s="39">
        <v>118.573</v>
      </c>
      <c r="AW157" s="39">
        <v>108.869</v>
      </c>
      <c r="AX157" s="39">
        <v>102.078</v>
      </c>
      <c r="AY157" s="39">
        <v>96.381</v>
      </c>
      <c r="AZ157" s="39">
        <v>91.384</v>
      </c>
      <c r="BA157" s="39">
        <v>86.97199999999999</v>
      </c>
      <c r="BB157" s="39">
        <v>83.10899999999999</v>
      </c>
      <c r="BC157" s="39">
        <v>79.78400000000001</v>
      </c>
      <c r="BD157" s="39">
        <v>76.98099999999999</v>
      </c>
      <c r="BE157" s="39">
        <v>74.67700000000001</v>
      </c>
      <c r="BF157" s="39">
        <v>72.82899999999999</v>
      </c>
      <c r="BG157" s="39">
        <v>71.389</v>
      </c>
      <c r="BH157" s="39">
        <v>70.298</v>
      </c>
      <c r="BI157" s="39">
        <v>69.479</v>
      </c>
      <c r="BJ157" s="39">
        <v>68.848</v>
      </c>
      <c r="BK157" s="39">
        <v>68.313</v>
      </c>
      <c r="BL157" s="39">
        <v>67.78400000000001</v>
      </c>
      <c r="BM157" s="39">
        <v>67.179</v>
      </c>
      <c r="BN157" s="39">
        <v>66.426</v>
      </c>
      <c r="BO157" s="39">
        <v>65.459</v>
      </c>
      <c r="BP157" s="39">
        <v>64.22199999999999</v>
      </c>
      <c r="BQ157" s="39">
        <v>62.677</v>
      </c>
      <c r="BR157" s="39">
        <v>60.807</v>
      </c>
      <c r="BS157" s="39">
        <v>58.613</v>
      </c>
      <c r="BT157" s="39">
        <v>56.115</v>
      </c>
      <c r="BU157" s="39">
        <v>53.351</v>
      </c>
      <c r="BV157" s="39">
        <v>50.374</v>
      </c>
      <c r="BW157" s="39">
        <v>47.243</v>
      </c>
      <c r="BX157" s="39">
        <v>44.024</v>
      </c>
      <c r="BY157" s="39">
        <v>40.78</v>
      </c>
      <c r="BZ157" s="39">
        <v>37.572</v>
      </c>
      <c r="CA157" s="39">
        <v>34.457</v>
      </c>
      <c r="CB157" s="39">
        <v>31.486</v>
      </c>
      <c r="CC157" s="39">
        <v>28.696</v>
      </c>
      <c r="CD157" s="39">
        <v>26.119</v>
      </c>
      <c r="CE157" s="39">
        <v>23.771</v>
      </c>
    </row>
    <row r="158" ht="12.9" customHeight="1">
      <c r="A158" s="40">
        <v>46</v>
      </c>
      <c r="B158" s="39">
        <v>255.576</v>
      </c>
      <c r="C158" s="39">
        <v>260.505</v>
      </c>
      <c r="D158" s="39">
        <v>266.575</v>
      </c>
      <c r="E158" s="39">
        <v>272.038</v>
      </c>
      <c r="F158" s="39">
        <v>257.116</v>
      </c>
      <c r="G158" s="39">
        <v>265.981</v>
      </c>
      <c r="H158" s="39">
        <v>268.562</v>
      </c>
      <c r="I158" s="39">
        <v>284.057</v>
      </c>
      <c r="J158" s="39">
        <v>277.776</v>
      </c>
      <c r="K158" s="39">
        <v>290.699</v>
      </c>
      <c r="L158" s="39">
        <v>316.67</v>
      </c>
      <c r="M158" s="39">
        <v>311.87</v>
      </c>
      <c r="N158" s="39">
        <v>304.578</v>
      </c>
      <c r="O158" s="39">
        <v>315.341</v>
      </c>
      <c r="P158" s="39">
        <v>297.11</v>
      </c>
      <c r="Q158" s="39">
        <v>290.036</v>
      </c>
      <c r="R158" s="39">
        <v>274.254</v>
      </c>
      <c r="S158" s="39">
        <v>263.588</v>
      </c>
      <c r="T158" s="39">
        <v>251.768</v>
      </c>
      <c r="U158" s="39">
        <v>237.796</v>
      </c>
      <c r="V158" s="39">
        <v>222.243</v>
      </c>
      <c r="W158" s="39">
        <v>211.453</v>
      </c>
      <c r="X158" s="39">
        <v>204.259</v>
      </c>
      <c r="Y158" s="39">
        <v>196.205</v>
      </c>
      <c r="Z158" s="39">
        <v>182.495</v>
      </c>
      <c r="AA158" s="39">
        <v>174.15</v>
      </c>
      <c r="AB158" s="39">
        <v>165.297</v>
      </c>
      <c r="AC158" s="39">
        <v>162.967</v>
      </c>
      <c r="AD158" s="39">
        <v>157.022</v>
      </c>
      <c r="AE158" s="39">
        <v>161.705</v>
      </c>
      <c r="AF158" s="39">
        <v>167.045</v>
      </c>
      <c r="AG158" s="39">
        <v>174.199</v>
      </c>
      <c r="AH158" s="39">
        <v>173.145</v>
      </c>
      <c r="AI158" s="39">
        <v>185.162</v>
      </c>
      <c r="AJ158" s="39">
        <v>188.964</v>
      </c>
      <c r="AK158" s="39">
        <v>204.304</v>
      </c>
      <c r="AL158" s="39">
        <v>205.345</v>
      </c>
      <c r="AM158" s="39">
        <v>198.048</v>
      </c>
      <c r="AN158" s="39">
        <v>199.391</v>
      </c>
      <c r="AO158" s="39">
        <v>205.788</v>
      </c>
      <c r="AP158" s="39">
        <v>197.676</v>
      </c>
      <c r="AQ158" s="39">
        <v>197.984</v>
      </c>
      <c r="AR158" s="39">
        <v>181.626</v>
      </c>
      <c r="AS158" s="39">
        <v>172.696</v>
      </c>
      <c r="AT158" s="39">
        <v>156.709</v>
      </c>
      <c r="AU158" s="39">
        <v>143.984</v>
      </c>
      <c r="AV158" s="39">
        <v>131.546</v>
      </c>
      <c r="AW158" s="39">
        <v>117.549</v>
      </c>
      <c r="AX158" s="39">
        <v>107.937</v>
      </c>
      <c r="AY158" s="39">
        <v>101.21</v>
      </c>
      <c r="AZ158" s="39">
        <v>95.568</v>
      </c>
      <c r="BA158" s="39">
        <v>90.619</v>
      </c>
      <c r="BB158" s="39">
        <v>86.248</v>
      </c>
      <c r="BC158" s="39">
        <v>82.422</v>
      </c>
      <c r="BD158" s="39">
        <v>79.129</v>
      </c>
      <c r="BE158" s="39">
        <v>76.354</v>
      </c>
      <c r="BF158" s="39">
        <v>74.07299999999999</v>
      </c>
      <c r="BG158" s="39">
        <v>72.244</v>
      </c>
      <c r="BH158" s="39">
        <v>70.819</v>
      </c>
      <c r="BI158" s="39">
        <v>69.73999999999999</v>
      </c>
      <c r="BJ158" s="39">
        <v>68.931</v>
      </c>
      <c r="BK158" s="39">
        <v>68.309</v>
      </c>
      <c r="BL158" s="39">
        <v>67.78100000000001</v>
      </c>
      <c r="BM158" s="39">
        <v>67.26000000000001</v>
      </c>
      <c r="BN158" s="39">
        <v>66.663</v>
      </c>
      <c r="BO158" s="39">
        <v>65.919</v>
      </c>
      <c r="BP158" s="39">
        <v>64.964</v>
      </c>
      <c r="BQ158" s="39">
        <v>63.739</v>
      </c>
      <c r="BR158" s="39">
        <v>62.209</v>
      </c>
      <c r="BS158" s="39">
        <v>60.356</v>
      </c>
      <c r="BT158" s="39">
        <v>58.182</v>
      </c>
      <c r="BU158" s="39">
        <v>55.705</v>
      </c>
      <c r="BV158" s="39">
        <v>52.964</v>
      </c>
      <c r="BW158" s="39">
        <v>50.011</v>
      </c>
      <c r="BX158" s="39">
        <v>46.904</v>
      </c>
      <c r="BY158" s="39">
        <v>43.71</v>
      </c>
      <c r="BZ158" s="39">
        <v>40.49</v>
      </c>
      <c r="CA158" s="39">
        <v>37.306</v>
      </c>
      <c r="CB158" s="39">
        <v>34.213</v>
      </c>
      <c r="CC158" s="39">
        <v>31.262</v>
      </c>
      <c r="CD158" s="39">
        <v>28.492</v>
      </c>
      <c r="CE158" s="39">
        <v>25.932</v>
      </c>
    </row>
    <row r="159" ht="12.9" customHeight="1">
      <c r="A159" s="40">
        <v>47</v>
      </c>
      <c r="B159" s="39">
        <v>261.53</v>
      </c>
      <c r="C159" s="39">
        <v>253.16</v>
      </c>
      <c r="D159" s="39">
        <v>257.961</v>
      </c>
      <c r="E159" s="39">
        <v>263.9</v>
      </c>
      <c r="F159" s="39">
        <v>269.279</v>
      </c>
      <c r="G159" s="39">
        <v>254.503</v>
      </c>
      <c r="H159" s="39">
        <v>263.269</v>
      </c>
      <c r="I159" s="39">
        <v>265.824</v>
      </c>
      <c r="J159" s="39">
        <v>281.146</v>
      </c>
      <c r="K159" s="39">
        <v>274.931</v>
      </c>
      <c r="L159" s="39">
        <v>287.715</v>
      </c>
      <c r="M159" s="39">
        <v>313.409</v>
      </c>
      <c r="N159" s="39">
        <v>308.662</v>
      </c>
      <c r="O159" s="39">
        <v>301.45</v>
      </c>
      <c r="P159" s="39">
        <v>312.106</v>
      </c>
      <c r="Q159" s="39">
        <v>294.073</v>
      </c>
      <c r="R159" s="39">
        <v>287.081</v>
      </c>
      <c r="S159" s="39">
        <v>271.463</v>
      </c>
      <c r="T159" s="39">
        <v>260.911</v>
      </c>
      <c r="U159" s="39">
        <v>249.216</v>
      </c>
      <c r="V159" s="39">
        <v>235.385</v>
      </c>
      <c r="W159" s="39">
        <v>219.989</v>
      </c>
      <c r="X159" s="39">
        <v>209.308</v>
      </c>
      <c r="Y159" s="39">
        <v>202.182</v>
      </c>
      <c r="Z159" s="39">
        <v>194.209</v>
      </c>
      <c r="AA159" s="39">
        <v>180.637</v>
      </c>
      <c r="AB159" s="39">
        <v>172.375</v>
      </c>
      <c r="AC159" s="39">
        <v>163.609</v>
      </c>
      <c r="AD159" s="39">
        <v>161.298</v>
      </c>
      <c r="AE159" s="39">
        <v>155.411</v>
      </c>
      <c r="AF159" s="39">
        <v>160.042</v>
      </c>
      <c r="AG159" s="39">
        <v>165.324</v>
      </c>
      <c r="AH159" s="39">
        <v>172.409</v>
      </c>
      <c r="AI159" s="39">
        <v>171.368</v>
      </c>
      <c r="AJ159" s="39">
        <v>183.268</v>
      </c>
      <c r="AK159" s="39">
        <v>187.037</v>
      </c>
      <c r="AL159" s="39">
        <v>202.226</v>
      </c>
      <c r="AM159" s="39">
        <v>203.263</v>
      </c>
      <c r="AN159" s="39">
        <v>196.046</v>
      </c>
      <c r="AO159" s="39">
        <v>197.383</v>
      </c>
      <c r="AP159" s="39">
        <v>203.723</v>
      </c>
      <c r="AQ159" s="39">
        <v>195.7</v>
      </c>
      <c r="AR159" s="39">
        <v>196.013</v>
      </c>
      <c r="AS159" s="39">
        <v>179.822</v>
      </c>
      <c r="AT159" s="39">
        <v>170.987</v>
      </c>
      <c r="AU159" s="39">
        <v>155.162</v>
      </c>
      <c r="AV159" s="39">
        <v>142.567</v>
      </c>
      <c r="AW159" s="39">
        <v>130.254</v>
      </c>
      <c r="AX159" s="39">
        <v>116.395</v>
      </c>
      <c r="AY159" s="39">
        <v>106.878</v>
      </c>
      <c r="AZ159" s="39">
        <v>100.219</v>
      </c>
      <c r="BA159" s="39">
        <v>94.634</v>
      </c>
      <c r="BB159" s="39">
        <v>89.735</v>
      </c>
      <c r="BC159" s="39">
        <v>85.408</v>
      </c>
      <c r="BD159" s="39">
        <v>81.621</v>
      </c>
      <c r="BE159" s="39">
        <v>78.361</v>
      </c>
      <c r="BF159" s="39">
        <v>75.614</v>
      </c>
      <c r="BG159" s="39">
        <v>73.35599999999999</v>
      </c>
      <c r="BH159" s="39">
        <v>71.547</v>
      </c>
      <c r="BI159" s="39">
        <v>70.137</v>
      </c>
      <c r="BJ159" s="39">
        <v>69.071</v>
      </c>
      <c r="BK159" s="39">
        <v>68.273</v>
      </c>
      <c r="BL159" s="39">
        <v>67.65900000000001</v>
      </c>
      <c r="BM159" s="39">
        <v>67.139</v>
      </c>
      <c r="BN159" s="39">
        <v>66.625</v>
      </c>
      <c r="BO159" s="39">
        <v>66.036</v>
      </c>
      <c r="BP159" s="39">
        <v>65.30200000000001</v>
      </c>
      <c r="BQ159" s="39">
        <v>64.358</v>
      </c>
      <c r="BR159" s="39">
        <v>63.146</v>
      </c>
      <c r="BS159" s="39">
        <v>61.632</v>
      </c>
      <c r="BT159" s="39">
        <v>59.796</v>
      </c>
      <c r="BU159" s="39">
        <v>57.641</v>
      </c>
      <c r="BV159" s="39">
        <v>55.186</v>
      </c>
      <c r="BW159" s="39">
        <v>52.469</v>
      </c>
      <c r="BX159" s="39">
        <v>49.54</v>
      </c>
      <c r="BY159" s="39">
        <v>46.459</v>
      </c>
      <c r="BZ159" s="39">
        <v>43.29</v>
      </c>
      <c r="CA159" s="39">
        <v>40.095</v>
      </c>
      <c r="CB159" s="39">
        <v>36.935</v>
      </c>
      <c r="CC159" s="39">
        <v>33.865</v>
      </c>
      <c r="CD159" s="39">
        <v>30.935</v>
      </c>
      <c r="CE159" s="39">
        <v>28.185</v>
      </c>
    </row>
    <row r="160" ht="12.9" customHeight="1">
      <c r="A160" s="40">
        <v>48</v>
      </c>
      <c r="B160" s="39">
        <v>258.54</v>
      </c>
      <c r="C160" s="39">
        <v>258.853</v>
      </c>
      <c r="D160" s="39">
        <v>250.51</v>
      </c>
      <c r="E160" s="39">
        <v>255.198</v>
      </c>
      <c r="F160" s="39">
        <v>261.043</v>
      </c>
      <c r="G160" s="39">
        <v>266.352</v>
      </c>
      <c r="H160" s="39">
        <v>251.734</v>
      </c>
      <c r="I160" s="39">
        <v>260.404</v>
      </c>
      <c r="J160" s="39">
        <v>262.919</v>
      </c>
      <c r="K160" s="39">
        <v>278.07</v>
      </c>
      <c r="L160" s="39">
        <v>271.921</v>
      </c>
      <c r="M160" s="39">
        <v>284.558</v>
      </c>
      <c r="N160" s="39">
        <v>309.966</v>
      </c>
      <c r="O160" s="39">
        <v>305.275</v>
      </c>
      <c r="P160" s="39">
        <v>298.151</v>
      </c>
      <c r="Q160" s="39">
        <v>308.692</v>
      </c>
      <c r="R160" s="39">
        <v>290.869</v>
      </c>
      <c r="S160" s="39">
        <v>283.954</v>
      </c>
      <c r="T160" s="39">
        <v>268.512</v>
      </c>
      <c r="U160" s="39">
        <v>258.08</v>
      </c>
      <c r="V160" s="39">
        <v>246.511</v>
      </c>
      <c r="W160" s="39">
        <v>232.829</v>
      </c>
      <c r="X160" s="39">
        <v>217.601</v>
      </c>
      <c r="Y160" s="39">
        <v>207.032</v>
      </c>
      <c r="Z160" s="39">
        <v>199.982</v>
      </c>
      <c r="AA160" s="39">
        <v>192.093</v>
      </c>
      <c r="AB160" s="39">
        <v>178.668</v>
      </c>
      <c r="AC160" s="39">
        <v>170.493</v>
      </c>
      <c r="AD160" s="39">
        <v>161.82</v>
      </c>
      <c r="AE160" s="39">
        <v>159.531</v>
      </c>
      <c r="AF160" s="39">
        <v>153.706</v>
      </c>
      <c r="AG160" s="39">
        <v>158.282</v>
      </c>
      <c r="AH160" s="39">
        <v>163.511</v>
      </c>
      <c r="AI160" s="39">
        <v>170.522</v>
      </c>
      <c r="AJ160" s="39">
        <v>169.498</v>
      </c>
      <c r="AK160" s="39">
        <v>181.274</v>
      </c>
      <c r="AL160" s="39">
        <v>185.006</v>
      </c>
      <c r="AM160" s="39">
        <v>200.04</v>
      </c>
      <c r="AN160" s="39">
        <v>201.074</v>
      </c>
      <c r="AO160" s="39">
        <v>193.941</v>
      </c>
      <c r="AP160" s="39">
        <v>195.271</v>
      </c>
      <c r="AQ160" s="39">
        <v>201.553</v>
      </c>
      <c r="AR160" s="39">
        <v>193.623</v>
      </c>
      <c r="AS160" s="39">
        <v>193.941</v>
      </c>
      <c r="AT160" s="39">
        <v>177.928</v>
      </c>
      <c r="AU160" s="39">
        <v>169.192</v>
      </c>
      <c r="AV160" s="39">
        <v>153.538</v>
      </c>
      <c r="AW160" s="39">
        <v>141.078</v>
      </c>
      <c r="AX160" s="39">
        <v>128.897</v>
      </c>
      <c r="AY160" s="39">
        <v>115.183</v>
      </c>
      <c r="AZ160" s="39">
        <v>105.767</v>
      </c>
      <c r="BA160" s="39">
        <v>99.18000000000001</v>
      </c>
      <c r="BB160" s="39">
        <v>93.654</v>
      </c>
      <c r="BC160" s="39">
        <v>88.807</v>
      </c>
      <c r="BD160" s="39">
        <v>84.527</v>
      </c>
      <c r="BE160" s="39">
        <v>80.78100000000001</v>
      </c>
      <c r="BF160" s="39">
        <v>77.556</v>
      </c>
      <c r="BG160" s="39">
        <v>74.839</v>
      </c>
      <c r="BH160" s="39">
        <v>72.60599999999999</v>
      </c>
      <c r="BI160" s="39">
        <v>70.81699999999999</v>
      </c>
      <c r="BJ160" s="39">
        <v>69.425</v>
      </c>
      <c r="BK160" s="39">
        <v>68.372</v>
      </c>
      <c r="BL160" s="39">
        <v>67.584</v>
      </c>
      <c r="BM160" s="39">
        <v>66.979</v>
      </c>
      <c r="BN160" s="39">
        <v>66.468</v>
      </c>
      <c r="BO160" s="39">
        <v>65.962</v>
      </c>
      <c r="BP160" s="39">
        <v>65.38200000000001</v>
      </c>
      <c r="BQ160" s="39">
        <v>64.658</v>
      </c>
      <c r="BR160" s="39">
        <v>63.725</v>
      </c>
      <c r="BS160" s="39">
        <v>62.527</v>
      </c>
      <c r="BT160" s="39">
        <v>61.029</v>
      </c>
      <c r="BU160" s="39">
        <v>59.213</v>
      </c>
      <c r="BV160" s="39">
        <v>57.079</v>
      </c>
      <c r="BW160" s="39">
        <v>54.647</v>
      </c>
      <c r="BX160" s="39">
        <v>51.954</v>
      </c>
      <c r="BY160" s="39">
        <v>49.051</v>
      </c>
      <c r="BZ160" s="39">
        <v>45.996</v>
      </c>
      <c r="CA160" s="39">
        <v>42.854</v>
      </c>
      <c r="CB160" s="39">
        <v>39.685</v>
      </c>
      <c r="CC160" s="39">
        <v>36.55</v>
      </c>
      <c r="CD160" s="39">
        <v>33.504</v>
      </c>
      <c r="CE160" s="39">
        <v>30.597</v>
      </c>
    </row>
    <row r="161" ht="12.9" customHeight="1">
      <c r="A161" s="40">
        <v>49</v>
      </c>
      <c r="B161" s="39">
        <v>254.164</v>
      </c>
      <c r="C161" s="39">
        <v>255.703</v>
      </c>
      <c r="D161" s="39">
        <v>255.957</v>
      </c>
      <c r="E161" s="39">
        <v>247.662</v>
      </c>
      <c r="F161" s="39">
        <v>252.266</v>
      </c>
      <c r="G161" s="39">
        <v>258.033</v>
      </c>
      <c r="H161" s="39">
        <v>263.273</v>
      </c>
      <c r="I161" s="39">
        <v>248.832</v>
      </c>
      <c r="J161" s="39">
        <v>257.388</v>
      </c>
      <c r="K161" s="39">
        <v>259.874</v>
      </c>
      <c r="L161" s="39">
        <v>274.84</v>
      </c>
      <c r="M161" s="39">
        <v>268.763</v>
      </c>
      <c r="N161" s="39">
        <v>281.252</v>
      </c>
      <c r="O161" s="39">
        <v>306.359</v>
      </c>
      <c r="P161" s="39">
        <v>301.731</v>
      </c>
      <c r="Q161" s="39">
        <v>294.697</v>
      </c>
      <c r="R161" s="39">
        <v>305.12</v>
      </c>
      <c r="S161" s="39">
        <v>287.508</v>
      </c>
      <c r="T161" s="39">
        <v>280.677</v>
      </c>
      <c r="U161" s="39">
        <v>265.422</v>
      </c>
      <c r="V161" s="39">
        <v>255.11</v>
      </c>
      <c r="W161" s="39">
        <v>243.674</v>
      </c>
      <c r="X161" s="39">
        <v>230.152</v>
      </c>
      <c r="Y161" s="39">
        <v>215.101</v>
      </c>
      <c r="Z161" s="39">
        <v>204.656</v>
      </c>
      <c r="AA161" s="39">
        <v>197.686</v>
      </c>
      <c r="AB161" s="39">
        <v>189.888</v>
      </c>
      <c r="AC161" s="39">
        <v>176.619</v>
      </c>
      <c r="AD161" s="39">
        <v>168.537</v>
      </c>
      <c r="AE161" s="39">
        <v>159.965</v>
      </c>
      <c r="AF161" s="39">
        <v>157.701</v>
      </c>
      <c r="AG161" s="39">
        <v>151.942</v>
      </c>
      <c r="AH161" s="39">
        <v>156.47</v>
      </c>
      <c r="AI161" s="39">
        <v>161.641</v>
      </c>
      <c r="AJ161" s="39">
        <v>168.577</v>
      </c>
      <c r="AK161" s="39">
        <v>167.571</v>
      </c>
      <c r="AL161" s="39">
        <v>179.217</v>
      </c>
      <c r="AM161" s="39">
        <v>182.914</v>
      </c>
      <c r="AN161" s="39">
        <v>197.784</v>
      </c>
      <c r="AO161" s="39">
        <v>198.815</v>
      </c>
      <c r="AP161" s="39">
        <v>191.771</v>
      </c>
      <c r="AQ161" s="39">
        <v>193.096</v>
      </c>
      <c r="AR161" s="39">
        <v>199.318</v>
      </c>
      <c r="AS161" s="39">
        <v>191.486</v>
      </c>
      <c r="AT161" s="39">
        <v>191.811</v>
      </c>
      <c r="AU161" s="39">
        <v>175.984</v>
      </c>
      <c r="AV161" s="39">
        <v>167.354</v>
      </c>
      <c r="AW161" s="39">
        <v>151.879</v>
      </c>
      <c r="AX161" s="39">
        <v>139.562</v>
      </c>
      <c r="AY161" s="39">
        <v>127.519</v>
      </c>
      <c r="AZ161" s="39">
        <v>113.96</v>
      </c>
      <c r="BA161" s="39">
        <v>104.65</v>
      </c>
      <c r="BB161" s="39">
        <v>98.137</v>
      </c>
      <c r="BC161" s="39">
        <v>92.675</v>
      </c>
      <c r="BD161" s="39">
        <v>87.884</v>
      </c>
      <c r="BE161" s="39">
        <v>83.65300000000001</v>
      </c>
      <c r="BF161" s="39">
        <v>79.95</v>
      </c>
      <c r="BG161" s="39">
        <v>76.76300000000001</v>
      </c>
      <c r="BH161" s="39">
        <v>74.078</v>
      </c>
      <c r="BI161" s="39">
        <v>71.872</v>
      </c>
      <c r="BJ161" s="39">
        <v>70.105</v>
      </c>
      <c r="BK161" s="39">
        <v>68.73099999999999</v>
      </c>
      <c r="BL161" s="39">
        <v>67.69199999999999</v>
      </c>
      <c r="BM161" s="39">
        <v>66.917</v>
      </c>
      <c r="BN161" s="39">
        <v>66.322</v>
      </c>
      <c r="BO161" s="39">
        <v>65.81999999999999</v>
      </c>
      <c r="BP161" s="39">
        <v>65.32299999999999</v>
      </c>
      <c r="BQ161" s="39">
        <v>64.753</v>
      </c>
      <c r="BR161" s="39">
        <v>64.04000000000001</v>
      </c>
      <c r="BS161" s="39">
        <v>63.12</v>
      </c>
      <c r="BT161" s="39">
        <v>61.938</v>
      </c>
      <c r="BU161" s="39">
        <v>60.457</v>
      </c>
      <c r="BV161" s="39">
        <v>58.661</v>
      </c>
      <c r="BW161" s="39">
        <v>56.549</v>
      </c>
      <c r="BX161" s="39">
        <v>54.142</v>
      </c>
      <c r="BY161" s="39">
        <v>51.476</v>
      </c>
      <c r="BZ161" s="39">
        <v>48.6</v>
      </c>
      <c r="CA161" s="39">
        <v>45.574</v>
      </c>
      <c r="CB161" s="39">
        <v>42.459</v>
      </c>
      <c r="CC161" s="39">
        <v>39.319</v>
      </c>
      <c r="CD161" s="39">
        <v>36.21</v>
      </c>
      <c r="CE161" s="39">
        <v>33.19</v>
      </c>
    </row>
    <row r="162" ht="12.9" customHeight="1">
      <c r="A162" s="40">
        <v>50</v>
      </c>
      <c r="B162" s="39">
        <v>231.392</v>
      </c>
      <c r="C162" s="39">
        <v>251.182</v>
      </c>
      <c r="D162" s="39">
        <v>252.64</v>
      </c>
      <c r="E162" s="39">
        <v>252.835</v>
      </c>
      <c r="F162" s="39">
        <v>244.618</v>
      </c>
      <c r="G162" s="39">
        <v>249.155</v>
      </c>
      <c r="H162" s="39">
        <v>254.842</v>
      </c>
      <c r="I162" s="39">
        <v>260.016</v>
      </c>
      <c r="J162" s="39">
        <v>245.748</v>
      </c>
      <c r="K162" s="39">
        <v>254.195</v>
      </c>
      <c r="L162" s="39">
        <v>256.646</v>
      </c>
      <c r="M162" s="39">
        <v>271.419</v>
      </c>
      <c r="N162" s="39">
        <v>265.424</v>
      </c>
      <c r="O162" s="39">
        <v>277.758</v>
      </c>
      <c r="P162" s="39">
        <v>302.553</v>
      </c>
      <c r="Q162" s="39">
        <v>297.992</v>
      </c>
      <c r="R162" s="39">
        <v>291.057</v>
      </c>
      <c r="S162" s="39">
        <v>301.348</v>
      </c>
      <c r="T162" s="39">
        <v>283.965</v>
      </c>
      <c r="U162" s="39">
        <v>277.227</v>
      </c>
      <c r="V162" s="39">
        <v>262.162</v>
      </c>
      <c r="W162" s="39">
        <v>251.977</v>
      </c>
      <c r="X162" s="39">
        <v>240.684</v>
      </c>
      <c r="Y162" s="39">
        <v>227.329</v>
      </c>
      <c r="Z162" s="39">
        <v>212.467</v>
      </c>
      <c r="AA162" s="39">
        <v>202.152</v>
      </c>
      <c r="AB162" s="39">
        <v>195.268</v>
      </c>
      <c r="AC162" s="39">
        <v>187.566</v>
      </c>
      <c r="AD162" s="39">
        <v>174.463</v>
      </c>
      <c r="AE162" s="39">
        <v>166.482</v>
      </c>
      <c r="AF162" s="39">
        <v>158.016</v>
      </c>
      <c r="AG162" s="39">
        <v>155.778</v>
      </c>
      <c r="AH162" s="39">
        <v>150.096</v>
      </c>
      <c r="AI162" s="39">
        <v>154.573</v>
      </c>
      <c r="AJ162" s="39">
        <v>159.687</v>
      </c>
      <c r="AK162" s="39">
        <v>166.544</v>
      </c>
      <c r="AL162" s="39">
        <v>165.555</v>
      </c>
      <c r="AM162" s="39">
        <v>177.067</v>
      </c>
      <c r="AN162" s="39">
        <v>180.727</v>
      </c>
      <c r="AO162" s="39">
        <v>195.426</v>
      </c>
      <c r="AP162" s="39">
        <v>196.454</v>
      </c>
      <c r="AQ162" s="39">
        <v>189.506</v>
      </c>
      <c r="AR162" s="39">
        <v>190.825</v>
      </c>
      <c r="AS162" s="39">
        <v>196.984</v>
      </c>
      <c r="AT162" s="39">
        <v>189.256</v>
      </c>
      <c r="AU162" s="39">
        <v>189.588</v>
      </c>
      <c r="AV162" s="39">
        <v>173.957</v>
      </c>
      <c r="AW162" s="39">
        <v>165.438</v>
      </c>
      <c r="AX162" s="39">
        <v>150.151</v>
      </c>
      <c r="AY162" s="39">
        <v>137.985</v>
      </c>
      <c r="AZ162" s="39">
        <v>126.088</v>
      </c>
      <c r="BA162" s="39">
        <v>112.689</v>
      </c>
      <c r="BB162" s="39">
        <v>103.491</v>
      </c>
      <c r="BC162" s="39">
        <v>97.057</v>
      </c>
      <c r="BD162" s="39">
        <v>91.66200000000001</v>
      </c>
      <c r="BE162" s="39">
        <v>86.93000000000001</v>
      </c>
      <c r="BF162" s="39">
        <v>82.751</v>
      </c>
      <c r="BG162" s="39">
        <v>79.093</v>
      </c>
      <c r="BH162" s="39">
        <v>75.94499999999999</v>
      </c>
      <c r="BI162" s="39">
        <v>73.294</v>
      </c>
      <c r="BJ162" s="39">
        <v>71.116</v>
      </c>
      <c r="BK162" s="39">
        <v>69.373</v>
      </c>
      <c r="BL162" s="39">
        <v>68.018</v>
      </c>
      <c r="BM162" s="39">
        <v>66.995</v>
      </c>
      <c r="BN162" s="39">
        <v>66.233</v>
      </c>
      <c r="BO162" s="39">
        <v>65.649</v>
      </c>
      <c r="BP162" s="39">
        <v>65.157</v>
      </c>
      <c r="BQ162" s="39">
        <v>64.67</v>
      </c>
      <c r="BR162" s="39">
        <v>64.111</v>
      </c>
      <c r="BS162" s="39">
        <v>63.41</v>
      </c>
      <c r="BT162" s="39">
        <v>62.504</v>
      </c>
      <c r="BU162" s="39">
        <v>61.337</v>
      </c>
      <c r="BV162" s="39">
        <v>59.875</v>
      </c>
      <c r="BW162" s="39">
        <v>58.1</v>
      </c>
      <c r="BX162" s="39">
        <v>56.012</v>
      </c>
      <c r="BY162" s="39">
        <v>53.631</v>
      </c>
      <c r="BZ162" s="39">
        <v>50.993</v>
      </c>
      <c r="CA162" s="39">
        <v>48.146</v>
      </c>
      <c r="CB162" s="39">
        <v>45.149</v>
      </c>
      <c r="CC162" s="39">
        <v>42.065</v>
      </c>
      <c r="CD162" s="39">
        <v>38.953</v>
      </c>
      <c r="CE162" s="39">
        <v>35.874</v>
      </c>
    </row>
    <row r="163" ht="12.9" customHeight="1">
      <c r="A163" s="40">
        <v>51</v>
      </c>
      <c r="B163" s="39">
        <v>233.207</v>
      </c>
      <c r="C163" s="39">
        <v>228.495</v>
      </c>
      <c r="D163" s="39">
        <v>247.963</v>
      </c>
      <c r="E163" s="39">
        <v>249.349</v>
      </c>
      <c r="F163" s="39">
        <v>249.517</v>
      </c>
      <c r="G163" s="39">
        <v>241.401</v>
      </c>
      <c r="H163" s="39">
        <v>245.87</v>
      </c>
      <c r="I163" s="39">
        <v>251.48</v>
      </c>
      <c r="J163" s="39">
        <v>256.575</v>
      </c>
      <c r="K163" s="39">
        <v>242.499</v>
      </c>
      <c r="L163" s="39">
        <v>250.828</v>
      </c>
      <c r="M163" s="39">
        <v>253.243</v>
      </c>
      <c r="N163" s="39">
        <v>267.821</v>
      </c>
      <c r="O163" s="39">
        <v>261.913</v>
      </c>
      <c r="P163" s="39">
        <v>274.09</v>
      </c>
      <c r="Q163" s="39">
        <v>298.558</v>
      </c>
      <c r="R163" s="39">
        <v>294.07</v>
      </c>
      <c r="S163" s="39">
        <v>287.233</v>
      </c>
      <c r="T163" s="39">
        <v>297.391</v>
      </c>
      <c r="U163" s="39">
        <v>280.252</v>
      </c>
      <c r="V163" s="39">
        <v>273.601</v>
      </c>
      <c r="W163" s="39">
        <v>258.737</v>
      </c>
      <c r="X163" s="39">
        <v>248.69</v>
      </c>
      <c r="Y163" s="39">
        <v>237.546</v>
      </c>
      <c r="Z163" s="39">
        <v>224.372</v>
      </c>
      <c r="AA163" s="39">
        <v>209.708</v>
      </c>
      <c r="AB163" s="39">
        <v>199.531</v>
      </c>
      <c r="AC163" s="39">
        <v>192.739</v>
      </c>
      <c r="AD163" s="39">
        <v>185.14</v>
      </c>
      <c r="AE163" s="39">
        <v>172.212</v>
      </c>
      <c r="AF163" s="39">
        <v>164.338</v>
      </c>
      <c r="AG163" s="39">
        <v>155.984</v>
      </c>
      <c r="AH163" s="39">
        <v>153.782</v>
      </c>
      <c r="AI163" s="39">
        <v>148.18</v>
      </c>
      <c r="AJ163" s="39">
        <v>152.604</v>
      </c>
      <c r="AK163" s="39">
        <v>157.659</v>
      </c>
      <c r="AL163" s="39">
        <v>164.432</v>
      </c>
      <c r="AM163" s="39">
        <v>163.465</v>
      </c>
      <c r="AN163" s="39">
        <v>174.836</v>
      </c>
      <c r="AO163" s="39">
        <v>178.459</v>
      </c>
      <c r="AP163" s="39">
        <v>192.98</v>
      </c>
      <c r="AQ163" s="39">
        <v>194.006</v>
      </c>
      <c r="AR163" s="39">
        <v>187.157</v>
      </c>
      <c r="AS163" s="39">
        <v>188.471</v>
      </c>
      <c r="AT163" s="39">
        <v>194.565</v>
      </c>
      <c r="AU163" s="39">
        <v>186.946</v>
      </c>
      <c r="AV163" s="39">
        <v>187.287</v>
      </c>
      <c r="AW163" s="39">
        <v>171.862</v>
      </c>
      <c r="AX163" s="39">
        <v>163.459</v>
      </c>
      <c r="AY163" s="39">
        <v>148.37</v>
      </c>
      <c r="AZ163" s="39">
        <v>136.361</v>
      </c>
      <c r="BA163" s="39">
        <v>124.617</v>
      </c>
      <c r="BB163" s="39">
        <v>111.386</v>
      </c>
      <c r="BC163" s="39">
        <v>102.305</v>
      </c>
      <c r="BD163" s="39">
        <v>95.955</v>
      </c>
      <c r="BE163" s="39">
        <v>90.63</v>
      </c>
      <c r="BF163" s="39">
        <v>85.95999999999999</v>
      </c>
      <c r="BG163" s="39">
        <v>81.83499999999999</v>
      </c>
      <c r="BH163" s="39">
        <v>78.226</v>
      </c>
      <c r="BI163" s="39">
        <v>75.12</v>
      </c>
      <c r="BJ163" s="39">
        <v>72.504</v>
      </c>
      <c r="BK163" s="39">
        <v>70.357</v>
      </c>
      <c r="BL163" s="39">
        <v>68.63800000000001</v>
      </c>
      <c r="BM163" s="39">
        <v>67.304</v>
      </c>
      <c r="BN163" s="39">
        <v>66.298</v>
      </c>
      <c r="BO163" s="39">
        <v>65.54900000000001</v>
      </c>
      <c r="BP163" s="39">
        <v>64.977</v>
      </c>
      <c r="BQ163" s="39">
        <v>64.496</v>
      </c>
      <c r="BR163" s="39">
        <v>64.021</v>
      </c>
      <c r="BS163" s="39">
        <v>63.473</v>
      </c>
      <c r="BT163" s="39">
        <v>62.785</v>
      </c>
      <c r="BU163" s="39">
        <v>61.893</v>
      </c>
      <c r="BV163" s="39">
        <v>60.744</v>
      </c>
      <c r="BW163" s="39">
        <v>59.302</v>
      </c>
      <c r="BX163" s="39">
        <v>57.55</v>
      </c>
      <c r="BY163" s="39">
        <v>55.487</v>
      </c>
      <c r="BZ163" s="39">
        <v>53.134</v>
      </c>
      <c r="CA163" s="39">
        <v>50.525</v>
      </c>
      <c r="CB163" s="39">
        <v>47.709</v>
      </c>
      <c r="CC163" s="39">
        <v>44.744</v>
      </c>
      <c r="CD163" s="39">
        <v>41.691</v>
      </c>
      <c r="CE163" s="39">
        <v>38.61</v>
      </c>
    </row>
    <row r="164" ht="12.9" customHeight="1">
      <c r="A164" s="40">
        <v>52</v>
      </c>
      <c r="B164" s="39">
        <v>227.041</v>
      </c>
      <c r="C164" s="39">
        <v>230.075</v>
      </c>
      <c r="D164" s="39">
        <v>225.378</v>
      </c>
      <c r="E164" s="39">
        <v>244.521</v>
      </c>
      <c r="F164" s="39">
        <v>245.864</v>
      </c>
      <c r="G164" s="39">
        <v>246.02</v>
      </c>
      <c r="H164" s="39">
        <v>238.013</v>
      </c>
      <c r="I164" s="39">
        <v>242.418</v>
      </c>
      <c r="J164" s="39">
        <v>247.938</v>
      </c>
      <c r="K164" s="39">
        <v>252.958</v>
      </c>
      <c r="L164" s="39">
        <v>239.081</v>
      </c>
      <c r="M164" s="39">
        <v>247.287</v>
      </c>
      <c r="N164" s="39">
        <v>249.673</v>
      </c>
      <c r="O164" s="39">
        <v>264.047</v>
      </c>
      <c r="P164" s="39">
        <v>258.235</v>
      </c>
      <c r="Q164" s="39">
        <v>270.245</v>
      </c>
      <c r="R164" s="39">
        <v>294.371</v>
      </c>
      <c r="S164" s="39">
        <v>289.952</v>
      </c>
      <c r="T164" s="39">
        <v>283.222</v>
      </c>
      <c r="U164" s="39">
        <v>293.242</v>
      </c>
      <c r="V164" s="39">
        <v>276.347</v>
      </c>
      <c r="W164" s="39">
        <v>269.791</v>
      </c>
      <c r="X164" s="39">
        <v>255.141</v>
      </c>
      <c r="Y164" s="39">
        <v>245.235</v>
      </c>
      <c r="Z164" s="39">
        <v>234.253</v>
      </c>
      <c r="AA164" s="39">
        <v>221.267</v>
      </c>
      <c r="AB164" s="39">
        <v>206.813</v>
      </c>
      <c r="AC164" s="39">
        <v>196.782</v>
      </c>
      <c r="AD164" s="39">
        <v>190.088</v>
      </c>
      <c r="AE164" s="39">
        <v>182.599</v>
      </c>
      <c r="AF164" s="39">
        <v>169.855</v>
      </c>
      <c r="AG164" s="39">
        <v>162.093</v>
      </c>
      <c r="AH164" s="39">
        <v>153.864</v>
      </c>
      <c r="AI164" s="39">
        <v>151.699</v>
      </c>
      <c r="AJ164" s="39">
        <v>146.183</v>
      </c>
      <c r="AK164" s="39">
        <v>150.552</v>
      </c>
      <c r="AL164" s="39">
        <v>155.542</v>
      </c>
      <c r="AM164" s="39">
        <v>162.231</v>
      </c>
      <c r="AN164" s="39">
        <v>161.286</v>
      </c>
      <c r="AO164" s="39">
        <v>172.511</v>
      </c>
      <c r="AP164" s="39">
        <v>176.095</v>
      </c>
      <c r="AQ164" s="39">
        <v>190.43</v>
      </c>
      <c r="AR164" s="39">
        <v>191.455</v>
      </c>
      <c r="AS164" s="39">
        <v>184.71</v>
      </c>
      <c r="AT164" s="39">
        <v>186.02</v>
      </c>
      <c r="AU164" s="39">
        <v>192.046</v>
      </c>
      <c r="AV164" s="39">
        <v>184.542</v>
      </c>
      <c r="AW164" s="39">
        <v>184.893</v>
      </c>
      <c r="AX164" s="39">
        <v>169.683</v>
      </c>
      <c r="AY164" s="39">
        <v>161.402</v>
      </c>
      <c r="AZ164" s="39">
        <v>146.519</v>
      </c>
      <c r="BA164" s="39">
        <v>134.676</v>
      </c>
      <c r="BB164" s="39">
        <v>123.092</v>
      </c>
      <c r="BC164" s="39">
        <v>110.038</v>
      </c>
      <c r="BD164" s="39">
        <v>101.079</v>
      </c>
      <c r="BE164" s="39">
        <v>94.81699999999999</v>
      </c>
      <c r="BF164" s="39">
        <v>89.565</v>
      </c>
      <c r="BG164" s="39">
        <v>84.95999999999999</v>
      </c>
      <c r="BH164" s="39">
        <v>80.892</v>
      </c>
      <c r="BI164" s="39">
        <v>77.333</v>
      </c>
      <c r="BJ164" s="39">
        <v>74.27200000000001</v>
      </c>
      <c r="BK164" s="39">
        <v>71.694</v>
      </c>
      <c r="BL164" s="39">
        <v>69.578</v>
      </c>
      <c r="BM164" s="39">
        <v>67.886</v>
      </c>
      <c r="BN164" s="39">
        <v>66.57299999999999</v>
      </c>
      <c r="BO164" s="39">
        <v>65.58499999999999</v>
      </c>
      <c r="BP164" s="39">
        <v>64.851</v>
      </c>
      <c r="BQ164" s="39">
        <v>64.292</v>
      </c>
      <c r="BR164" s="39">
        <v>63.823</v>
      </c>
      <c r="BS164" s="39">
        <v>63.359</v>
      </c>
      <c r="BT164" s="39">
        <v>62.823</v>
      </c>
      <c r="BU164" s="39">
        <v>62.149</v>
      </c>
      <c r="BV164" s="39">
        <v>61.274</v>
      </c>
      <c r="BW164" s="39">
        <v>60.143</v>
      </c>
      <c r="BX164" s="39">
        <v>58.722</v>
      </c>
      <c r="BY164" s="39">
        <v>56.994</v>
      </c>
      <c r="BZ164" s="39">
        <v>54.958</v>
      </c>
      <c r="CA164" s="39">
        <v>52.633</v>
      </c>
      <c r="CB164" s="39">
        <v>50.055</v>
      </c>
      <c r="CC164" s="39">
        <v>47.271</v>
      </c>
      <c r="CD164" s="39">
        <v>44.339</v>
      </c>
      <c r="CE164" s="39">
        <v>41.319</v>
      </c>
    </row>
    <row r="165" ht="12.9" customHeight="1">
      <c r="A165" s="40">
        <v>53</v>
      </c>
      <c r="B165" s="39">
        <v>230.7</v>
      </c>
      <c r="C165" s="39">
        <v>223.776</v>
      </c>
      <c r="D165" s="39">
        <v>226.706</v>
      </c>
      <c r="E165" s="39">
        <v>222.029</v>
      </c>
      <c r="F165" s="39">
        <v>240.86</v>
      </c>
      <c r="G165" s="39">
        <v>242.172</v>
      </c>
      <c r="H165" s="39">
        <v>242.317</v>
      </c>
      <c r="I165" s="39">
        <v>234.431</v>
      </c>
      <c r="J165" s="39">
        <v>238.758</v>
      </c>
      <c r="K165" s="39">
        <v>244.191</v>
      </c>
      <c r="L165" s="39">
        <v>249.13</v>
      </c>
      <c r="M165" s="39">
        <v>235.461</v>
      </c>
      <c r="N165" s="39">
        <v>243.548</v>
      </c>
      <c r="O165" s="39">
        <v>245.904</v>
      </c>
      <c r="P165" s="39">
        <v>260.068</v>
      </c>
      <c r="Q165" s="39">
        <v>254.356</v>
      </c>
      <c r="R165" s="39">
        <v>266.194</v>
      </c>
      <c r="S165" s="39">
        <v>289.956</v>
      </c>
      <c r="T165" s="39">
        <v>285.614</v>
      </c>
      <c r="U165" s="39">
        <v>278.997</v>
      </c>
      <c r="V165" s="39">
        <v>288.861</v>
      </c>
      <c r="W165" s="39">
        <v>272.224</v>
      </c>
      <c r="X165" s="39">
        <v>265.768</v>
      </c>
      <c r="Y165" s="39">
        <v>251.34</v>
      </c>
      <c r="Z165" s="39">
        <v>241.587</v>
      </c>
      <c r="AA165" s="39">
        <v>230.773</v>
      </c>
      <c r="AB165" s="39">
        <v>217.986</v>
      </c>
      <c r="AC165" s="39">
        <v>203.754</v>
      </c>
      <c r="AD165" s="39">
        <v>193.876</v>
      </c>
      <c r="AE165" s="39">
        <v>187.285</v>
      </c>
      <c r="AF165" s="39">
        <v>179.911</v>
      </c>
      <c r="AG165" s="39">
        <v>167.361</v>
      </c>
      <c r="AH165" s="39">
        <v>159.723</v>
      </c>
      <c r="AI165" s="39">
        <v>151.623</v>
      </c>
      <c r="AJ165" s="39">
        <v>149.498</v>
      </c>
      <c r="AK165" s="39">
        <v>144.07</v>
      </c>
      <c r="AL165" s="39">
        <v>148.382</v>
      </c>
      <c r="AM165" s="39">
        <v>153.307</v>
      </c>
      <c r="AN165" s="39">
        <v>159.907</v>
      </c>
      <c r="AO165" s="39">
        <v>158.985</v>
      </c>
      <c r="AP165" s="39">
        <v>170.057</v>
      </c>
      <c r="AQ165" s="39">
        <v>173.6</v>
      </c>
      <c r="AR165" s="39">
        <v>187.742</v>
      </c>
      <c r="AS165" s="39">
        <v>188.765</v>
      </c>
      <c r="AT165" s="39">
        <v>182.13</v>
      </c>
      <c r="AU165" s="39">
        <v>183.436</v>
      </c>
      <c r="AV165" s="39">
        <v>189.392</v>
      </c>
      <c r="AW165" s="39">
        <v>182.007</v>
      </c>
      <c r="AX165" s="39">
        <v>182.369</v>
      </c>
      <c r="AY165" s="39">
        <v>167.383</v>
      </c>
      <c r="AZ165" s="39">
        <v>159.23</v>
      </c>
      <c r="BA165" s="39">
        <v>144.563</v>
      </c>
      <c r="BB165" s="39">
        <v>132.893</v>
      </c>
      <c r="BC165" s="39">
        <v>121.475</v>
      </c>
      <c r="BD165" s="39">
        <v>108.606</v>
      </c>
      <c r="BE165" s="39">
        <v>99.77500000000001</v>
      </c>
      <c r="BF165" s="39">
        <v>93.604</v>
      </c>
      <c r="BG165" s="39">
        <v>88.43000000000001</v>
      </c>
      <c r="BH165" s="39">
        <v>83.89100000000001</v>
      </c>
      <c r="BI165" s="39">
        <v>79.884</v>
      </c>
      <c r="BJ165" s="39">
        <v>76.378</v>
      </c>
      <c r="BK165" s="39">
        <v>73.36199999999999</v>
      </c>
      <c r="BL165" s="39">
        <v>70.824</v>
      </c>
      <c r="BM165" s="39">
        <v>68.741</v>
      </c>
      <c r="BN165" s="39">
        <v>67.07599999999999</v>
      </c>
      <c r="BO165" s="39">
        <v>65.786</v>
      </c>
      <c r="BP165" s="39">
        <v>64.81699999999999</v>
      </c>
      <c r="BQ165" s="39">
        <v>64.098</v>
      </c>
      <c r="BR165" s="39">
        <v>63.553</v>
      </c>
      <c r="BS165" s="39">
        <v>63.095</v>
      </c>
      <c r="BT165" s="39">
        <v>62.644</v>
      </c>
      <c r="BU165" s="39">
        <v>62.121</v>
      </c>
      <c r="BV165" s="39">
        <v>61.461</v>
      </c>
      <c r="BW165" s="39">
        <v>60.602</v>
      </c>
      <c r="BX165" s="39">
        <v>59.49</v>
      </c>
      <c r="BY165" s="39">
        <v>58.092</v>
      </c>
      <c r="BZ165" s="39">
        <v>56.388</v>
      </c>
      <c r="CA165" s="39">
        <v>54.38</v>
      </c>
      <c r="CB165" s="39">
        <v>52.086</v>
      </c>
      <c r="CC165" s="39">
        <v>49.54</v>
      </c>
      <c r="CD165" s="39">
        <v>46.79</v>
      </c>
      <c r="CE165" s="39">
        <v>43.893</v>
      </c>
    </row>
    <row r="166" ht="12.9" customHeight="1">
      <c r="A166" s="40">
        <v>54</v>
      </c>
      <c r="B166" s="39">
        <v>224.037</v>
      </c>
      <c r="C166" s="39">
        <v>227.147</v>
      </c>
      <c r="D166" s="39">
        <v>220.282</v>
      </c>
      <c r="E166" s="39">
        <v>223.118</v>
      </c>
      <c r="F166" s="39">
        <v>218.497</v>
      </c>
      <c r="G166" s="39">
        <v>237.012</v>
      </c>
      <c r="H166" s="39">
        <v>238.295</v>
      </c>
      <c r="I166" s="39">
        <v>238.436</v>
      </c>
      <c r="J166" s="39">
        <v>230.669</v>
      </c>
      <c r="K166" s="39">
        <v>234.923</v>
      </c>
      <c r="L166" s="39">
        <v>240.263</v>
      </c>
      <c r="M166" s="39">
        <v>245.118</v>
      </c>
      <c r="N166" s="39">
        <v>231.679</v>
      </c>
      <c r="O166" s="39">
        <v>239.64</v>
      </c>
      <c r="P166" s="39">
        <v>241.967</v>
      </c>
      <c r="Q166" s="39">
        <v>255.909</v>
      </c>
      <c r="R166" s="39">
        <v>250.302</v>
      </c>
      <c r="S166" s="39">
        <v>261.953</v>
      </c>
      <c r="T166" s="39">
        <v>285.334</v>
      </c>
      <c r="U166" s="39">
        <v>281.073</v>
      </c>
      <c r="V166" s="39">
        <v>274.563</v>
      </c>
      <c r="W166" s="39">
        <v>284.265</v>
      </c>
      <c r="X166" s="39">
        <v>267.901</v>
      </c>
      <c r="Y166" s="39">
        <v>261.55</v>
      </c>
      <c r="Z166" s="39">
        <v>247.359</v>
      </c>
      <c r="AA166" s="39">
        <v>237.766</v>
      </c>
      <c r="AB166" s="39">
        <v>227.13</v>
      </c>
      <c r="AC166" s="39">
        <v>214.552</v>
      </c>
      <c r="AD166" s="39">
        <v>200.552</v>
      </c>
      <c r="AE166" s="39">
        <v>190.837</v>
      </c>
      <c r="AF166" s="39">
        <v>184.356</v>
      </c>
      <c r="AG166" s="39">
        <v>177.103</v>
      </c>
      <c r="AH166" s="39">
        <v>164.762</v>
      </c>
      <c r="AI166" s="39">
        <v>157.252</v>
      </c>
      <c r="AJ166" s="39">
        <v>149.289</v>
      </c>
      <c r="AK166" s="39">
        <v>147.205</v>
      </c>
      <c r="AL166" s="39">
        <v>141.87</v>
      </c>
      <c r="AM166" s="39">
        <v>146.123</v>
      </c>
      <c r="AN166" s="39">
        <v>150.981</v>
      </c>
      <c r="AO166" s="39">
        <v>157.488</v>
      </c>
      <c r="AP166" s="39">
        <v>156.592</v>
      </c>
      <c r="AQ166" s="39">
        <v>167.504</v>
      </c>
      <c r="AR166" s="39">
        <v>171.006</v>
      </c>
      <c r="AS166" s="39">
        <v>184.946</v>
      </c>
      <c r="AT166" s="39">
        <v>185.969</v>
      </c>
      <c r="AU166" s="39">
        <v>179.449</v>
      </c>
      <c r="AV166" s="39">
        <v>180.749</v>
      </c>
      <c r="AW166" s="39">
        <v>186.633</v>
      </c>
      <c r="AX166" s="39">
        <v>179.374</v>
      </c>
      <c r="AY166" s="39">
        <v>179.746</v>
      </c>
      <c r="AZ166" s="39">
        <v>164.996</v>
      </c>
      <c r="BA166" s="39">
        <v>156.976</v>
      </c>
      <c r="BB166" s="39">
        <v>142.536</v>
      </c>
      <c r="BC166" s="39">
        <v>131.045</v>
      </c>
      <c r="BD166" s="39">
        <v>119.802</v>
      </c>
      <c r="BE166" s="39">
        <v>107.126</v>
      </c>
      <c r="BF166" s="39">
        <v>98.429</v>
      </c>
      <c r="BG166" s="39">
        <v>92.35299999999999</v>
      </c>
      <c r="BH166" s="39">
        <v>87.26000000000001</v>
      </c>
      <c r="BI166" s="39">
        <v>82.792</v>
      </c>
      <c r="BJ166" s="39">
        <v>78.848</v>
      </c>
      <c r="BK166" s="39">
        <v>75.39700000000001</v>
      </c>
      <c r="BL166" s="39">
        <v>72.429</v>
      </c>
      <c r="BM166" s="39">
        <v>69.932</v>
      </c>
      <c r="BN166" s="39">
        <v>67.884</v>
      </c>
      <c r="BO166" s="39">
        <v>66.249</v>
      </c>
      <c r="BP166" s="39">
        <v>64.983</v>
      </c>
      <c r="BQ166" s="39">
        <v>64.033</v>
      </c>
      <c r="BR166" s="39">
        <v>63.331</v>
      </c>
      <c r="BS166" s="39">
        <v>62.799</v>
      </c>
      <c r="BT166" s="39">
        <v>62.355</v>
      </c>
      <c r="BU166" s="39">
        <v>61.916</v>
      </c>
      <c r="BV166" s="39">
        <v>61.407</v>
      </c>
      <c r="BW166" s="39">
        <v>60.763</v>
      </c>
      <c r="BX166" s="39">
        <v>59.921</v>
      </c>
      <c r="BY166" s="39">
        <v>58.83</v>
      </c>
      <c r="BZ166" s="39">
        <v>57.455</v>
      </c>
      <c r="CA166" s="39">
        <v>55.777</v>
      </c>
      <c r="CB166" s="39">
        <v>53.799</v>
      </c>
      <c r="CC166" s="39">
        <v>51.536</v>
      </c>
      <c r="CD166" s="39">
        <v>49.024</v>
      </c>
      <c r="CE166" s="39">
        <v>46.31</v>
      </c>
    </row>
    <row r="167" ht="12.9" customHeight="1">
      <c r="A167" s="40">
        <v>55</v>
      </c>
      <c r="B167" s="39">
        <v>230.468</v>
      </c>
      <c r="C167" s="39">
        <v>220.34</v>
      </c>
      <c r="D167" s="39">
        <v>223.358</v>
      </c>
      <c r="E167" s="39">
        <v>216.577</v>
      </c>
      <c r="F167" s="39">
        <v>219.345</v>
      </c>
      <c r="G167" s="39">
        <v>214.793</v>
      </c>
      <c r="H167" s="39">
        <v>232.981</v>
      </c>
      <c r="I167" s="39">
        <v>234.239</v>
      </c>
      <c r="J167" s="39">
        <v>234.369</v>
      </c>
      <c r="K167" s="39">
        <v>226.734</v>
      </c>
      <c r="L167" s="39">
        <v>230.91</v>
      </c>
      <c r="M167" s="39">
        <v>236.154</v>
      </c>
      <c r="N167" s="39">
        <v>240.933</v>
      </c>
      <c r="O167" s="39">
        <v>227.738</v>
      </c>
      <c r="P167" s="39">
        <v>235.575</v>
      </c>
      <c r="Q167" s="39">
        <v>237.876</v>
      </c>
      <c r="R167" s="39">
        <v>251.592</v>
      </c>
      <c r="S167" s="39">
        <v>246.093</v>
      </c>
      <c r="T167" s="39">
        <v>257.554</v>
      </c>
      <c r="U167" s="39">
        <v>280.544</v>
      </c>
      <c r="V167" s="39">
        <v>276.357</v>
      </c>
      <c r="W167" s="39">
        <v>269.96</v>
      </c>
      <c r="X167" s="39">
        <v>279.497</v>
      </c>
      <c r="Y167" s="39">
        <v>263.417</v>
      </c>
      <c r="Z167" s="39">
        <v>257.18</v>
      </c>
      <c r="AA167" s="39">
        <v>243.238</v>
      </c>
      <c r="AB167" s="39">
        <v>233.815</v>
      </c>
      <c r="AC167" s="39">
        <v>223.366</v>
      </c>
      <c r="AD167" s="39">
        <v>211.009</v>
      </c>
      <c r="AE167" s="39">
        <v>197.254</v>
      </c>
      <c r="AF167" s="39">
        <v>187.709</v>
      </c>
      <c r="AG167" s="39">
        <v>181.344</v>
      </c>
      <c r="AH167" s="39">
        <v>174.224</v>
      </c>
      <c r="AI167" s="39">
        <v>162.1</v>
      </c>
      <c r="AJ167" s="39">
        <v>154.727</v>
      </c>
      <c r="AK167" s="39">
        <v>146.907</v>
      </c>
      <c r="AL167" s="39">
        <v>144.866</v>
      </c>
      <c r="AM167" s="39">
        <v>139.63</v>
      </c>
      <c r="AN167" s="39">
        <v>143.822</v>
      </c>
      <c r="AO167" s="39">
        <v>148.61</v>
      </c>
      <c r="AP167" s="39">
        <v>155.022</v>
      </c>
      <c r="AQ167" s="39">
        <v>154.151</v>
      </c>
      <c r="AR167" s="39">
        <v>164.899</v>
      </c>
      <c r="AS167" s="39">
        <v>168.358</v>
      </c>
      <c r="AT167" s="39">
        <v>182.088</v>
      </c>
      <c r="AU167" s="39">
        <v>183.11</v>
      </c>
      <c r="AV167" s="39">
        <v>176.711</v>
      </c>
      <c r="AW167" s="39">
        <v>178.008</v>
      </c>
      <c r="AX167" s="39">
        <v>183.816</v>
      </c>
      <c r="AY167" s="39">
        <v>176.689</v>
      </c>
      <c r="AZ167" s="39">
        <v>177.074</v>
      </c>
      <c r="BA167" s="39">
        <v>162.569</v>
      </c>
      <c r="BB167" s="39">
        <v>154.689</v>
      </c>
      <c r="BC167" s="39">
        <v>140.485</v>
      </c>
      <c r="BD167" s="39">
        <v>129.183</v>
      </c>
      <c r="BE167" s="39">
        <v>118.123</v>
      </c>
      <c r="BF167" s="39">
        <v>105.648</v>
      </c>
      <c r="BG167" s="39">
        <v>97.092</v>
      </c>
      <c r="BH167" s="39">
        <v>91.117</v>
      </c>
      <c r="BI167" s="39">
        <v>86.107</v>
      </c>
      <c r="BJ167" s="39">
        <v>81.715</v>
      </c>
      <c r="BK167" s="39">
        <v>77.836</v>
      </c>
      <c r="BL167" s="39">
        <v>74.444</v>
      </c>
      <c r="BM167" s="39">
        <v>71.527</v>
      </c>
      <c r="BN167" s="39">
        <v>69.07299999999999</v>
      </c>
      <c r="BO167" s="39">
        <v>67.062</v>
      </c>
      <c r="BP167" s="39">
        <v>65.458</v>
      </c>
      <c r="BQ167" s="39">
        <v>64.217</v>
      </c>
      <c r="BR167" s="39">
        <v>63.289</v>
      </c>
      <c r="BS167" s="39">
        <v>62.604</v>
      </c>
      <c r="BT167" s="39">
        <v>62.088</v>
      </c>
      <c r="BU167" s="39">
        <v>61.658</v>
      </c>
      <c r="BV167" s="39">
        <v>61.233</v>
      </c>
      <c r="BW167" s="39">
        <v>60.739</v>
      </c>
      <c r="BX167" s="39">
        <v>60.111</v>
      </c>
      <c r="BY167" s="39">
        <v>59.288</v>
      </c>
      <c r="BZ167" s="39">
        <v>58.219</v>
      </c>
      <c r="CA167" s="39">
        <v>56.868</v>
      </c>
      <c r="CB167" s="39">
        <v>55.219</v>
      </c>
      <c r="CC167" s="39">
        <v>53.271</v>
      </c>
      <c r="CD167" s="39">
        <v>51.043</v>
      </c>
      <c r="CE167" s="39">
        <v>48.567</v>
      </c>
    </row>
    <row r="168" ht="12.9" customHeight="1">
      <c r="A168" s="40">
        <v>56</v>
      </c>
      <c r="B168" s="39">
        <v>241.597</v>
      </c>
      <c r="C168" s="39">
        <v>226.419</v>
      </c>
      <c r="D168" s="39">
        <v>216.431</v>
      </c>
      <c r="E168" s="39">
        <v>219.355</v>
      </c>
      <c r="F168" s="39">
        <v>212.678</v>
      </c>
      <c r="G168" s="39">
        <v>215.385</v>
      </c>
      <c r="H168" s="39">
        <v>210.909</v>
      </c>
      <c r="I168" s="39">
        <v>228.759</v>
      </c>
      <c r="J168" s="39">
        <v>229.985</v>
      </c>
      <c r="K168" s="39">
        <v>230.109</v>
      </c>
      <c r="L168" s="39">
        <v>222.611</v>
      </c>
      <c r="M168" s="39">
        <v>226.706</v>
      </c>
      <c r="N168" s="39">
        <v>231.865</v>
      </c>
      <c r="O168" s="39">
        <v>236.569</v>
      </c>
      <c r="P168" s="39">
        <v>223.636</v>
      </c>
      <c r="Q168" s="39">
        <v>231.345</v>
      </c>
      <c r="R168" s="39">
        <v>233.624</v>
      </c>
      <c r="S168" s="39">
        <v>247.099</v>
      </c>
      <c r="T168" s="39">
        <v>241.719</v>
      </c>
      <c r="U168" s="39">
        <v>252.987</v>
      </c>
      <c r="V168" s="39">
        <v>275.551</v>
      </c>
      <c r="W168" s="39">
        <v>271.442</v>
      </c>
      <c r="X168" s="39">
        <v>265.167</v>
      </c>
      <c r="Y168" s="39">
        <v>274.529</v>
      </c>
      <c r="Z168" s="39">
        <v>258.75</v>
      </c>
      <c r="AA168" s="39">
        <v>252.632</v>
      </c>
      <c r="AB168" s="39">
        <v>238.951</v>
      </c>
      <c r="AC168" s="39">
        <v>229.706</v>
      </c>
      <c r="AD168" s="39">
        <v>219.454</v>
      </c>
      <c r="AE168" s="39">
        <v>207.329</v>
      </c>
      <c r="AF168" s="39">
        <v>193.831</v>
      </c>
      <c r="AG168" s="39">
        <v>184.466</v>
      </c>
      <c r="AH168" s="39">
        <v>178.226</v>
      </c>
      <c r="AI168" s="39">
        <v>171.244</v>
      </c>
      <c r="AJ168" s="39">
        <v>159.349</v>
      </c>
      <c r="AK168" s="39">
        <v>152.118</v>
      </c>
      <c r="AL168" s="39">
        <v>144.447</v>
      </c>
      <c r="AM168" s="39">
        <v>142.454</v>
      </c>
      <c r="AN168" s="39">
        <v>137.321</v>
      </c>
      <c r="AO168" s="39">
        <v>141.45</v>
      </c>
      <c r="AP168" s="39">
        <v>146.165</v>
      </c>
      <c r="AQ168" s="39">
        <v>152.477</v>
      </c>
      <c r="AR168" s="39">
        <v>151.635</v>
      </c>
      <c r="AS168" s="39">
        <v>162.211</v>
      </c>
      <c r="AT168" s="39">
        <v>165.625</v>
      </c>
      <c r="AU168" s="39">
        <v>179.136</v>
      </c>
      <c r="AV168" s="39">
        <v>180.159</v>
      </c>
      <c r="AW168" s="39">
        <v>173.886</v>
      </c>
      <c r="AX168" s="39">
        <v>175.179</v>
      </c>
      <c r="AY168" s="39">
        <v>180.909</v>
      </c>
      <c r="AZ168" s="39">
        <v>173.92</v>
      </c>
      <c r="BA168" s="39">
        <v>174.317</v>
      </c>
      <c r="BB168" s="39">
        <v>160.069</v>
      </c>
      <c r="BC168" s="39">
        <v>152.336</v>
      </c>
      <c r="BD168" s="39">
        <v>138.378</v>
      </c>
      <c r="BE168" s="39">
        <v>127.274</v>
      </c>
      <c r="BF168" s="39">
        <v>116.405</v>
      </c>
      <c r="BG168" s="39">
        <v>104.141</v>
      </c>
      <c r="BH168" s="39">
        <v>95.73099999999999</v>
      </c>
      <c r="BI168" s="39">
        <v>89.86</v>
      </c>
      <c r="BJ168" s="39">
        <v>84.94</v>
      </c>
      <c r="BK168" s="39">
        <v>80.625</v>
      </c>
      <c r="BL168" s="39">
        <v>76.816</v>
      </c>
      <c r="BM168" s="39">
        <v>73.48399999999999</v>
      </c>
      <c r="BN168" s="39">
        <v>70.621</v>
      </c>
      <c r="BO168" s="39">
        <v>68.21299999999999</v>
      </c>
      <c r="BP168" s="39">
        <v>66.241</v>
      </c>
      <c r="BQ168" s="39">
        <v>64.669</v>
      </c>
      <c r="BR168" s="39">
        <v>63.455</v>
      </c>
      <c r="BS168" s="39">
        <v>62.549</v>
      </c>
      <c r="BT168" s="39">
        <v>61.883</v>
      </c>
      <c r="BU168" s="39">
        <v>61.383</v>
      </c>
      <c r="BV168" s="39">
        <v>60.968</v>
      </c>
      <c r="BW168" s="39">
        <v>60.558</v>
      </c>
      <c r="BX168" s="39">
        <v>60.079</v>
      </c>
      <c r="BY168" s="39">
        <v>59.469</v>
      </c>
      <c r="BZ168" s="39">
        <v>58.666</v>
      </c>
      <c r="CA168" s="39">
        <v>57.619</v>
      </c>
      <c r="CB168" s="39">
        <v>56.294</v>
      </c>
      <c r="CC168" s="39">
        <v>54.675</v>
      </c>
      <c r="CD168" s="39">
        <v>52.76</v>
      </c>
      <c r="CE168" s="39">
        <v>50.567</v>
      </c>
    </row>
    <row r="169" ht="12.9" customHeight="1">
      <c r="A169" s="40">
        <v>57</v>
      </c>
      <c r="B169" s="39">
        <v>242.646</v>
      </c>
      <c r="C169" s="39">
        <v>237.064</v>
      </c>
      <c r="D169" s="39">
        <v>222.136</v>
      </c>
      <c r="E169" s="39">
        <v>212.302</v>
      </c>
      <c r="F169" s="39">
        <v>215.147</v>
      </c>
      <c r="G169" s="39">
        <v>208.591</v>
      </c>
      <c r="H169" s="39">
        <v>211.237</v>
      </c>
      <c r="I169" s="39">
        <v>206.847</v>
      </c>
      <c r="J169" s="39">
        <v>224.337</v>
      </c>
      <c r="K169" s="39">
        <v>225.536</v>
      </c>
      <c r="L169" s="39">
        <v>225.653</v>
      </c>
      <c r="M169" s="39">
        <v>218.3</v>
      </c>
      <c r="N169" s="39">
        <v>222.327</v>
      </c>
      <c r="O169" s="39">
        <v>227.397</v>
      </c>
      <c r="P169" s="39">
        <v>232.026</v>
      </c>
      <c r="Q169" s="39">
        <v>219.367</v>
      </c>
      <c r="R169" s="39">
        <v>226.944</v>
      </c>
      <c r="S169" s="39">
        <v>229.192</v>
      </c>
      <c r="T169" s="39">
        <v>242.419</v>
      </c>
      <c r="U169" s="39">
        <v>237.164</v>
      </c>
      <c r="V169" s="39">
        <v>248.209</v>
      </c>
      <c r="W169" s="39">
        <v>270.329</v>
      </c>
      <c r="X169" s="39">
        <v>266.305</v>
      </c>
      <c r="Y169" s="39">
        <v>260.155</v>
      </c>
      <c r="Z169" s="39">
        <v>269.339</v>
      </c>
      <c r="AA169" s="39">
        <v>253.875</v>
      </c>
      <c r="AB169" s="39">
        <v>247.883</v>
      </c>
      <c r="AC169" s="39">
        <v>234.476</v>
      </c>
      <c r="AD169" s="39">
        <v>225.418</v>
      </c>
      <c r="AE169" s="39">
        <v>215.372</v>
      </c>
      <c r="AF169" s="39">
        <v>203.49</v>
      </c>
      <c r="AG169" s="39">
        <v>190.261</v>
      </c>
      <c r="AH169" s="39">
        <v>181.088</v>
      </c>
      <c r="AI169" s="39">
        <v>174.979</v>
      </c>
      <c r="AJ169" s="39">
        <v>168.143</v>
      </c>
      <c r="AK169" s="39">
        <v>156.487</v>
      </c>
      <c r="AL169" s="39">
        <v>149.404</v>
      </c>
      <c r="AM169" s="39">
        <v>141.89</v>
      </c>
      <c r="AN169" s="39">
        <v>139.945</v>
      </c>
      <c r="AO169" s="39">
        <v>134.92</v>
      </c>
      <c r="AP169" s="39">
        <v>138.983</v>
      </c>
      <c r="AQ169" s="39">
        <v>143.623</v>
      </c>
      <c r="AR169" s="39">
        <v>149.831</v>
      </c>
      <c r="AS169" s="39">
        <v>149.02</v>
      </c>
      <c r="AT169" s="39">
        <v>159.416</v>
      </c>
      <c r="AU169" s="39">
        <v>162.784</v>
      </c>
      <c r="AV169" s="39">
        <v>176.068</v>
      </c>
      <c r="AW169" s="39">
        <v>177.091</v>
      </c>
      <c r="AX169" s="39">
        <v>170.95</v>
      </c>
      <c r="AY169" s="39">
        <v>172.239</v>
      </c>
      <c r="AZ169" s="39">
        <v>177.888</v>
      </c>
      <c r="BA169" s="39">
        <v>171.042</v>
      </c>
      <c r="BB169" s="39">
        <v>171.453</v>
      </c>
      <c r="BC169" s="39">
        <v>157.473</v>
      </c>
      <c r="BD169" s="39">
        <v>149.892</v>
      </c>
      <c r="BE169" s="39">
        <v>136.192</v>
      </c>
      <c r="BF169" s="39">
        <v>125.294</v>
      </c>
      <c r="BG169" s="39">
        <v>114.624</v>
      </c>
      <c r="BH169" s="39">
        <v>102.58</v>
      </c>
      <c r="BI169" s="39">
        <v>94.324</v>
      </c>
      <c r="BJ169" s="39">
        <v>88.562</v>
      </c>
      <c r="BK169" s="39">
        <v>83.73399999999999</v>
      </c>
      <c r="BL169" s="39">
        <v>79.501</v>
      </c>
      <c r="BM169" s="39">
        <v>75.764</v>
      </c>
      <c r="BN169" s="39">
        <v>72.497</v>
      </c>
      <c r="BO169" s="39">
        <v>69.68899999999999</v>
      </c>
      <c r="BP169" s="39">
        <v>67.32899999999999</v>
      </c>
      <c r="BQ169" s="39">
        <v>65.39700000000001</v>
      </c>
      <c r="BR169" s="39">
        <v>63.859</v>
      </c>
      <c r="BS169" s="39">
        <v>62.673</v>
      </c>
      <c r="BT169" s="39">
        <v>61.79</v>
      </c>
      <c r="BU169" s="39">
        <v>61.144</v>
      </c>
      <c r="BV169" s="39">
        <v>60.661</v>
      </c>
      <c r="BW169" s="39">
        <v>60.262</v>
      </c>
      <c r="BX169" s="39">
        <v>59.867</v>
      </c>
      <c r="BY169" s="39">
        <v>59.405</v>
      </c>
      <c r="BZ169" s="39">
        <v>58.813</v>
      </c>
      <c r="CA169" s="39">
        <v>58.031</v>
      </c>
      <c r="CB169" s="39">
        <v>57.008</v>
      </c>
      <c r="CC169" s="39">
        <v>55.71</v>
      </c>
      <c r="CD169" s="39">
        <v>54.122</v>
      </c>
      <c r="CE169" s="39">
        <v>52.241</v>
      </c>
    </row>
    <row r="170" ht="12.9" customHeight="1">
      <c r="A170" s="40">
        <v>58</v>
      </c>
      <c r="B170" s="39">
        <v>248.003</v>
      </c>
      <c r="C170" s="39">
        <v>237.754</v>
      </c>
      <c r="D170" s="39">
        <v>232.24</v>
      </c>
      <c r="E170" s="39">
        <v>217.579</v>
      </c>
      <c r="F170" s="39">
        <v>207.929</v>
      </c>
      <c r="G170" s="39">
        <v>210.704</v>
      </c>
      <c r="H170" s="39">
        <v>204.276</v>
      </c>
      <c r="I170" s="39">
        <v>206.863</v>
      </c>
      <c r="J170" s="39">
        <v>202.556</v>
      </c>
      <c r="K170" s="39">
        <v>219.674</v>
      </c>
      <c r="L170" s="39">
        <v>220.843</v>
      </c>
      <c r="M170" s="39">
        <v>220.953</v>
      </c>
      <c r="N170" s="39">
        <v>213.766</v>
      </c>
      <c r="O170" s="39">
        <v>217.721</v>
      </c>
      <c r="P170" s="39">
        <v>222.7</v>
      </c>
      <c r="Q170" s="39">
        <v>227.248</v>
      </c>
      <c r="R170" s="39">
        <v>214.876</v>
      </c>
      <c r="S170" s="39">
        <v>222.306</v>
      </c>
      <c r="T170" s="39">
        <v>224.524</v>
      </c>
      <c r="U170" s="39">
        <v>237.49</v>
      </c>
      <c r="V170" s="39">
        <v>232.345</v>
      </c>
      <c r="W170" s="39">
        <v>243.158</v>
      </c>
      <c r="X170" s="39">
        <v>264.817</v>
      </c>
      <c r="Y170" s="39">
        <v>260.879</v>
      </c>
      <c r="Z170" s="39">
        <v>254.863</v>
      </c>
      <c r="AA170" s="39">
        <v>263.859</v>
      </c>
      <c r="AB170" s="39">
        <v>248.725</v>
      </c>
      <c r="AC170" s="39">
        <v>242.864</v>
      </c>
      <c r="AD170" s="39">
        <v>229.743</v>
      </c>
      <c r="AE170" s="39">
        <v>220.881</v>
      </c>
      <c r="AF170" s="39">
        <v>211.052</v>
      </c>
      <c r="AG170" s="39">
        <v>199.423</v>
      </c>
      <c r="AH170" s="39">
        <v>186.478</v>
      </c>
      <c r="AI170" s="39">
        <v>177.505</v>
      </c>
      <c r="AJ170" s="39">
        <v>171.534</v>
      </c>
      <c r="AK170" s="39">
        <v>164.849</v>
      </c>
      <c r="AL170" s="39">
        <v>153.441</v>
      </c>
      <c r="AM170" s="39">
        <v>146.514</v>
      </c>
      <c r="AN170" s="39">
        <v>139.163</v>
      </c>
      <c r="AO170" s="39">
        <v>137.269</v>
      </c>
      <c r="AP170" s="39">
        <v>132.356</v>
      </c>
      <c r="AQ170" s="39">
        <v>136.35</v>
      </c>
      <c r="AR170" s="39">
        <v>140.912</v>
      </c>
      <c r="AS170" s="39">
        <v>147.011</v>
      </c>
      <c r="AT170" s="39">
        <v>146.23</v>
      </c>
      <c r="AU170" s="39">
        <v>156.44</v>
      </c>
      <c r="AV170" s="39">
        <v>159.76</v>
      </c>
      <c r="AW170" s="39">
        <v>172.805</v>
      </c>
      <c r="AX170" s="39">
        <v>173.828</v>
      </c>
      <c r="AY170" s="39">
        <v>167.824</v>
      </c>
      <c r="AZ170" s="39">
        <v>169.109</v>
      </c>
      <c r="BA170" s="39">
        <v>174.672</v>
      </c>
      <c r="BB170" s="39">
        <v>167.976</v>
      </c>
      <c r="BC170" s="39">
        <v>168.401</v>
      </c>
      <c r="BD170" s="39">
        <v>154.699</v>
      </c>
      <c r="BE170" s="39">
        <v>147.278</v>
      </c>
      <c r="BF170" s="39">
        <v>133.846</v>
      </c>
      <c r="BG170" s="39">
        <v>123.162</v>
      </c>
      <c r="BH170" s="39">
        <v>112.7</v>
      </c>
      <c r="BI170" s="39">
        <v>100.885</v>
      </c>
      <c r="BJ170" s="39">
        <v>92.788</v>
      </c>
      <c r="BK170" s="39">
        <v>87.14</v>
      </c>
      <c r="BL170" s="39">
        <v>82.408</v>
      </c>
      <c r="BM170" s="39">
        <v>78.26000000000001</v>
      </c>
      <c r="BN170" s="39">
        <v>74.598</v>
      </c>
      <c r="BO170" s="39">
        <v>71.39700000000001</v>
      </c>
      <c r="BP170" s="39">
        <v>68.646</v>
      </c>
      <c r="BQ170" s="39">
        <v>66.336</v>
      </c>
      <c r="BR170" s="39">
        <v>64.446</v>
      </c>
      <c r="BS170" s="39">
        <v>62.943</v>
      </c>
      <c r="BT170" s="39">
        <v>61.786</v>
      </c>
      <c r="BU170" s="39">
        <v>60.927</v>
      </c>
      <c r="BV170" s="39">
        <v>60.301</v>
      </c>
      <c r="BW170" s="39">
        <v>59.835</v>
      </c>
      <c r="BX170" s="39">
        <v>59.452</v>
      </c>
      <c r="BY170" s="39">
        <v>59.073</v>
      </c>
      <c r="BZ170" s="39">
        <v>58.628</v>
      </c>
      <c r="CA170" s="39">
        <v>58.054</v>
      </c>
      <c r="CB170" s="39">
        <v>57.293</v>
      </c>
      <c r="CC170" s="39">
        <v>56.294</v>
      </c>
      <c r="CD170" s="39">
        <v>55.025</v>
      </c>
      <c r="CE170" s="39">
        <v>53.469</v>
      </c>
    </row>
    <row r="171" ht="12.9" customHeight="1">
      <c r="A171" s="40">
        <v>59</v>
      </c>
      <c r="B171" s="39">
        <v>251.295</v>
      </c>
      <c r="C171" s="39">
        <v>242.655</v>
      </c>
      <c r="D171" s="39">
        <v>232.576</v>
      </c>
      <c r="E171" s="39">
        <v>227.133</v>
      </c>
      <c r="F171" s="39">
        <v>212.778</v>
      </c>
      <c r="G171" s="39">
        <v>203.334</v>
      </c>
      <c r="H171" s="39">
        <v>206.038</v>
      </c>
      <c r="I171" s="39">
        <v>199.751</v>
      </c>
      <c r="J171" s="39">
        <v>202.271</v>
      </c>
      <c r="K171" s="39">
        <v>198.057</v>
      </c>
      <c r="L171" s="39">
        <v>214.786</v>
      </c>
      <c r="M171" s="39">
        <v>215.925</v>
      </c>
      <c r="N171" s="39">
        <v>216.039</v>
      </c>
      <c r="O171" s="39">
        <v>209.022</v>
      </c>
      <c r="P171" s="39">
        <v>212.898</v>
      </c>
      <c r="Q171" s="39">
        <v>217.777</v>
      </c>
      <c r="R171" s="39">
        <v>222.236</v>
      </c>
      <c r="S171" s="39">
        <v>210.151</v>
      </c>
      <c r="T171" s="39">
        <v>217.425</v>
      </c>
      <c r="U171" s="39">
        <v>219.605</v>
      </c>
      <c r="V171" s="39">
        <v>232.279</v>
      </c>
      <c r="W171" s="39">
        <v>227.251</v>
      </c>
      <c r="X171" s="39">
        <v>237.824</v>
      </c>
      <c r="Y171" s="39">
        <v>258.999</v>
      </c>
      <c r="Z171" s="39">
        <v>255.155</v>
      </c>
      <c r="AA171" s="39">
        <v>249.279</v>
      </c>
      <c r="AB171" s="39">
        <v>258.081</v>
      </c>
      <c r="AC171" s="39">
        <v>243.292</v>
      </c>
      <c r="AD171" s="39">
        <v>237.569</v>
      </c>
      <c r="AE171" s="39">
        <v>224.749</v>
      </c>
      <c r="AF171" s="39">
        <v>216.091</v>
      </c>
      <c r="AG171" s="39">
        <v>206.488</v>
      </c>
      <c r="AH171" s="39">
        <v>195.129</v>
      </c>
      <c r="AI171" s="39">
        <v>182.481</v>
      </c>
      <c r="AJ171" s="39">
        <v>173.717</v>
      </c>
      <c r="AK171" s="39">
        <v>167.888</v>
      </c>
      <c r="AL171" s="39">
        <v>161.361</v>
      </c>
      <c r="AM171" s="39">
        <v>150.213</v>
      </c>
      <c r="AN171" s="39">
        <v>143.448</v>
      </c>
      <c r="AO171" s="39">
        <v>136.267</v>
      </c>
      <c r="AP171" s="39">
        <v>134.426</v>
      </c>
      <c r="AQ171" s="39">
        <v>129.631</v>
      </c>
      <c r="AR171" s="39">
        <v>133.553</v>
      </c>
      <c r="AS171" s="39">
        <v>138.032</v>
      </c>
      <c r="AT171" s="39">
        <v>144.019</v>
      </c>
      <c r="AU171" s="39">
        <v>143.269</v>
      </c>
      <c r="AV171" s="39">
        <v>153.284</v>
      </c>
      <c r="AW171" s="39">
        <v>156.553</v>
      </c>
      <c r="AX171" s="39">
        <v>169.349</v>
      </c>
      <c r="AY171" s="39">
        <v>170.372</v>
      </c>
      <c r="AZ171" s="39">
        <v>164.511</v>
      </c>
      <c r="BA171" s="39">
        <v>165.791</v>
      </c>
      <c r="BB171" s="39">
        <v>171.265</v>
      </c>
      <c r="BC171" s="39">
        <v>164.724</v>
      </c>
      <c r="BD171" s="39">
        <v>165.163</v>
      </c>
      <c r="BE171" s="39">
        <v>151.753</v>
      </c>
      <c r="BF171" s="39">
        <v>144.497</v>
      </c>
      <c r="BG171" s="39">
        <v>131.344</v>
      </c>
      <c r="BH171" s="39">
        <v>120.884</v>
      </c>
      <c r="BI171" s="39">
        <v>110.638</v>
      </c>
      <c r="BJ171" s="39">
        <v>99.062</v>
      </c>
      <c r="BK171" s="39">
        <v>91.131</v>
      </c>
      <c r="BL171" s="39">
        <v>85.602</v>
      </c>
      <c r="BM171" s="39">
        <v>80.97</v>
      </c>
      <c r="BN171" s="39">
        <v>76.91</v>
      </c>
      <c r="BO171" s="39">
        <v>73.32599999999999</v>
      </c>
      <c r="BP171" s="39">
        <v>70.194</v>
      </c>
      <c r="BQ171" s="39">
        <v>67.503</v>
      </c>
      <c r="BR171" s="39">
        <v>65.244</v>
      </c>
      <c r="BS171" s="39">
        <v>63.398</v>
      </c>
      <c r="BT171" s="39">
        <v>61.931</v>
      </c>
      <c r="BU171" s="39">
        <v>60.804</v>
      </c>
      <c r="BV171" s="39">
        <v>59.97</v>
      </c>
      <c r="BW171" s="39">
        <v>59.364</v>
      </c>
      <c r="BX171" s="39">
        <v>58.916</v>
      </c>
      <c r="BY171" s="39">
        <v>58.549</v>
      </c>
      <c r="BZ171" s="39">
        <v>58.187</v>
      </c>
      <c r="CA171" s="39">
        <v>57.759</v>
      </c>
      <c r="CB171" s="39">
        <v>57.204</v>
      </c>
      <c r="CC171" s="39">
        <v>56.465</v>
      </c>
      <c r="CD171" s="39">
        <v>55.492</v>
      </c>
      <c r="CE171" s="39">
        <v>54.252</v>
      </c>
    </row>
    <row r="172" ht="12.9" customHeight="1">
      <c r="A172" s="40">
        <v>60</v>
      </c>
      <c r="B172" s="39">
        <v>233.443</v>
      </c>
      <c r="C172" s="39">
        <v>245.49</v>
      </c>
      <c r="D172" s="39">
        <v>236.991</v>
      </c>
      <c r="E172" s="39">
        <v>227.094</v>
      </c>
      <c r="F172" s="39">
        <v>221.76</v>
      </c>
      <c r="G172" s="39">
        <v>207.738</v>
      </c>
      <c r="H172" s="39">
        <v>198.511</v>
      </c>
      <c r="I172" s="39">
        <v>201.147</v>
      </c>
      <c r="J172" s="39">
        <v>195.002</v>
      </c>
      <c r="K172" s="39">
        <v>197.458</v>
      </c>
      <c r="L172" s="39">
        <v>193.341</v>
      </c>
      <c r="M172" s="39">
        <v>209.663</v>
      </c>
      <c r="N172" s="39">
        <v>210.779</v>
      </c>
      <c r="O172" s="39">
        <v>210.897</v>
      </c>
      <c r="P172" s="39">
        <v>204.058</v>
      </c>
      <c r="Q172" s="39">
        <v>207.851</v>
      </c>
      <c r="R172" s="39">
        <v>212.624</v>
      </c>
      <c r="S172" s="39">
        <v>216.982</v>
      </c>
      <c r="T172" s="39">
        <v>205.197</v>
      </c>
      <c r="U172" s="39">
        <v>212.307</v>
      </c>
      <c r="V172" s="39">
        <v>214.434</v>
      </c>
      <c r="W172" s="39">
        <v>226.804</v>
      </c>
      <c r="X172" s="39">
        <v>221.9</v>
      </c>
      <c r="Y172" s="39">
        <v>232.221</v>
      </c>
      <c r="Z172" s="39">
        <v>252.892</v>
      </c>
      <c r="AA172" s="39">
        <v>249.146</v>
      </c>
      <c r="AB172" s="39">
        <v>243.418</v>
      </c>
      <c r="AC172" s="39">
        <v>252.018</v>
      </c>
      <c r="AD172" s="39">
        <v>237.589</v>
      </c>
      <c r="AE172" s="39">
        <v>232.012</v>
      </c>
      <c r="AF172" s="39">
        <v>219.505</v>
      </c>
      <c r="AG172" s="39">
        <v>211.062</v>
      </c>
      <c r="AH172" s="39">
        <v>201.699</v>
      </c>
      <c r="AI172" s="39">
        <v>190.62</v>
      </c>
      <c r="AJ172" s="39">
        <v>178.282</v>
      </c>
      <c r="AK172" s="39">
        <v>169.737</v>
      </c>
      <c r="AL172" s="39">
        <v>164.057</v>
      </c>
      <c r="AM172" s="39">
        <v>157.695</v>
      </c>
      <c r="AN172" s="39">
        <v>146.818</v>
      </c>
      <c r="AO172" s="39">
        <v>140.221</v>
      </c>
      <c r="AP172" s="39">
        <v>133.218</v>
      </c>
      <c r="AQ172" s="39">
        <v>131.432</v>
      </c>
      <c r="AR172" s="39">
        <v>126.759</v>
      </c>
      <c r="AS172" s="39">
        <v>130.607</v>
      </c>
      <c r="AT172" s="39">
        <v>134.999</v>
      </c>
      <c r="AU172" s="39">
        <v>140.868</v>
      </c>
      <c r="AV172" s="39">
        <v>140.151</v>
      </c>
      <c r="AW172" s="39">
        <v>149.962</v>
      </c>
      <c r="AX172" s="39">
        <v>153.177</v>
      </c>
      <c r="AY172" s="39">
        <v>165.714</v>
      </c>
      <c r="AZ172" s="39">
        <v>166.737</v>
      </c>
      <c r="BA172" s="39">
        <v>161.024</v>
      </c>
      <c r="BB172" s="39">
        <v>162.299</v>
      </c>
      <c r="BC172" s="39">
        <v>167.679</v>
      </c>
      <c r="BD172" s="39">
        <v>161.3</v>
      </c>
      <c r="BE172" s="39">
        <v>161.754</v>
      </c>
      <c r="BF172" s="39">
        <v>148.647</v>
      </c>
      <c r="BG172" s="39">
        <v>141.563</v>
      </c>
      <c r="BH172" s="39">
        <v>128.702</v>
      </c>
      <c r="BI172" s="39">
        <v>118.474</v>
      </c>
      <c r="BJ172" s="39">
        <v>108.454</v>
      </c>
      <c r="BK172" s="39">
        <v>97.127</v>
      </c>
      <c r="BL172" s="39">
        <v>89.37</v>
      </c>
      <c r="BM172" s="39">
        <v>83.964</v>
      </c>
      <c r="BN172" s="39">
        <v>79.43600000000001</v>
      </c>
      <c r="BO172" s="39">
        <v>75.467</v>
      </c>
      <c r="BP172" s="39">
        <v>71.965</v>
      </c>
      <c r="BQ172" s="39">
        <v>68.904</v>
      </c>
      <c r="BR172" s="39">
        <v>66.276</v>
      </c>
      <c r="BS172" s="39">
        <v>64.071</v>
      </c>
      <c r="BT172" s="39">
        <v>62.27</v>
      </c>
      <c r="BU172" s="39">
        <v>60.84</v>
      </c>
      <c r="BV172" s="39">
        <v>59.745</v>
      </c>
      <c r="BW172" s="39">
        <v>58.936</v>
      </c>
      <c r="BX172" s="39">
        <v>58.351</v>
      </c>
      <c r="BY172" s="39">
        <v>57.922</v>
      </c>
      <c r="BZ172" s="39">
        <v>57.571</v>
      </c>
      <c r="CA172" s="39">
        <v>57.226</v>
      </c>
      <c r="CB172" s="39">
        <v>56.815</v>
      </c>
      <c r="CC172" s="39">
        <v>56.28</v>
      </c>
      <c r="CD172" s="39">
        <v>55.564</v>
      </c>
      <c r="CE172" s="39">
        <v>54.617</v>
      </c>
    </row>
    <row r="173" ht="12.9" customHeight="1">
      <c r="A173" s="40">
        <v>61</v>
      </c>
      <c r="B173" s="39">
        <v>226.165</v>
      </c>
      <c r="C173" s="39">
        <v>227.623</v>
      </c>
      <c r="D173" s="39">
        <v>239.308</v>
      </c>
      <c r="E173" s="39">
        <v>230.975</v>
      </c>
      <c r="F173" s="39">
        <v>221.312</v>
      </c>
      <c r="G173" s="39">
        <v>216.103</v>
      </c>
      <c r="H173" s="39">
        <v>202.43</v>
      </c>
      <c r="I173" s="39">
        <v>193.436</v>
      </c>
      <c r="J173" s="39">
        <v>195.994</v>
      </c>
      <c r="K173" s="39">
        <v>190.003</v>
      </c>
      <c r="L173" s="39">
        <v>192.39</v>
      </c>
      <c r="M173" s="39">
        <v>188.374</v>
      </c>
      <c r="N173" s="39">
        <v>204.278</v>
      </c>
      <c r="O173" s="39">
        <v>205.369</v>
      </c>
      <c r="P173" s="39">
        <v>205.491</v>
      </c>
      <c r="Q173" s="39">
        <v>198.836</v>
      </c>
      <c r="R173" s="39">
        <v>202.54</v>
      </c>
      <c r="S173" s="39">
        <v>207.194</v>
      </c>
      <c r="T173" s="39">
        <v>211.447</v>
      </c>
      <c r="U173" s="39">
        <v>199.975</v>
      </c>
      <c r="V173" s="39">
        <v>206.901</v>
      </c>
      <c r="W173" s="39">
        <v>208.974</v>
      </c>
      <c r="X173" s="39">
        <v>221.028</v>
      </c>
      <c r="Y173" s="39">
        <v>216.251</v>
      </c>
      <c r="Z173" s="39">
        <v>226.312</v>
      </c>
      <c r="AA173" s="39">
        <v>246.459</v>
      </c>
      <c r="AB173" s="39">
        <v>242.816</v>
      </c>
      <c r="AC173" s="39">
        <v>237.242</v>
      </c>
      <c r="AD173" s="39">
        <v>245.631</v>
      </c>
      <c r="AE173" s="39">
        <v>231.58</v>
      </c>
      <c r="AF173" s="39">
        <v>226.155</v>
      </c>
      <c r="AG173" s="39">
        <v>213.976</v>
      </c>
      <c r="AH173" s="39">
        <v>205.761</v>
      </c>
      <c r="AI173" s="39">
        <v>196.649</v>
      </c>
      <c r="AJ173" s="39">
        <v>185.863</v>
      </c>
      <c r="AK173" s="39">
        <v>173.849</v>
      </c>
      <c r="AL173" s="39">
        <v>165.53</v>
      </c>
      <c r="AM173" s="39">
        <v>160.006</v>
      </c>
      <c r="AN173" s="39">
        <v>153.816</v>
      </c>
      <c r="AO173" s="39">
        <v>143.221</v>
      </c>
      <c r="AP173" s="39">
        <v>136.801</v>
      </c>
      <c r="AQ173" s="39">
        <v>129.982</v>
      </c>
      <c r="AR173" s="39">
        <v>128.254</v>
      </c>
      <c r="AS173" s="39">
        <v>123.707</v>
      </c>
      <c r="AT173" s="39">
        <v>127.477</v>
      </c>
      <c r="AU173" s="39">
        <v>131.779</v>
      </c>
      <c r="AV173" s="39">
        <v>137.524</v>
      </c>
      <c r="AW173" s="39">
        <v>136.842</v>
      </c>
      <c r="AX173" s="39">
        <v>146.439</v>
      </c>
      <c r="AY173" s="39">
        <v>149.599</v>
      </c>
      <c r="AZ173" s="39">
        <v>161.865</v>
      </c>
      <c r="BA173" s="39">
        <v>162.886</v>
      </c>
      <c r="BB173" s="39">
        <v>157.328</v>
      </c>
      <c r="BC173" s="39">
        <v>158.597</v>
      </c>
      <c r="BD173" s="39">
        <v>163.878</v>
      </c>
      <c r="BE173" s="39">
        <v>157.668</v>
      </c>
      <c r="BF173" s="39">
        <v>158.136</v>
      </c>
      <c r="BG173" s="39">
        <v>145.345</v>
      </c>
      <c r="BH173" s="39">
        <v>138.441</v>
      </c>
      <c r="BI173" s="39">
        <v>125.883</v>
      </c>
      <c r="BJ173" s="39">
        <v>115.898</v>
      </c>
      <c r="BK173" s="39">
        <v>106.113</v>
      </c>
      <c r="BL173" s="39">
        <v>95.04600000000001</v>
      </c>
      <c r="BM173" s="39">
        <v>87.46899999999999</v>
      </c>
      <c r="BN173" s="39">
        <v>82.191</v>
      </c>
      <c r="BO173" s="39">
        <v>77.77200000000001</v>
      </c>
      <c r="BP173" s="39">
        <v>73.899</v>
      </c>
      <c r="BQ173" s="39">
        <v>70.48099999999999</v>
      </c>
      <c r="BR173" s="39">
        <v>67.495</v>
      </c>
      <c r="BS173" s="39">
        <v>64.932</v>
      </c>
      <c r="BT173" s="39">
        <v>62.781</v>
      </c>
      <c r="BU173" s="39">
        <v>61.027</v>
      </c>
      <c r="BV173" s="39">
        <v>59.637</v>
      </c>
      <c r="BW173" s="39">
        <v>58.573</v>
      </c>
      <c r="BX173" s="39">
        <v>57.79</v>
      </c>
      <c r="BY173" s="39">
        <v>57.228</v>
      </c>
      <c r="BZ173" s="39">
        <v>56.816</v>
      </c>
      <c r="CA173" s="39">
        <v>56.483</v>
      </c>
      <c r="CB173" s="39">
        <v>56.155</v>
      </c>
      <c r="CC173" s="39">
        <v>55.762</v>
      </c>
      <c r="CD173" s="39">
        <v>55.248</v>
      </c>
      <c r="CE173" s="39">
        <v>54.555</v>
      </c>
    </row>
    <row r="174" ht="12.9" customHeight="1">
      <c r="A174" s="40">
        <v>62</v>
      </c>
      <c r="B174" s="39">
        <v>210.828</v>
      </c>
      <c r="C174" s="39">
        <v>220.077</v>
      </c>
      <c r="D174" s="39">
        <v>221.451</v>
      </c>
      <c r="E174" s="39">
        <v>232.776</v>
      </c>
      <c r="F174" s="39">
        <v>224.654</v>
      </c>
      <c r="G174" s="39">
        <v>215.245</v>
      </c>
      <c r="H174" s="39">
        <v>210.17</v>
      </c>
      <c r="I174" s="39">
        <v>196.869</v>
      </c>
      <c r="J174" s="39">
        <v>188.114</v>
      </c>
      <c r="K174" s="39">
        <v>190.598</v>
      </c>
      <c r="L174" s="39">
        <v>184.767</v>
      </c>
      <c r="M174" s="39">
        <v>187.084</v>
      </c>
      <c r="N174" s="39">
        <v>183.178</v>
      </c>
      <c r="O174" s="39">
        <v>198.641</v>
      </c>
      <c r="P174" s="39">
        <v>199.704</v>
      </c>
      <c r="Q174" s="39">
        <v>199.825</v>
      </c>
      <c r="R174" s="39">
        <v>193.358</v>
      </c>
      <c r="S174" s="39">
        <v>196.959</v>
      </c>
      <c r="T174" s="39">
        <v>201.488</v>
      </c>
      <c r="U174" s="39">
        <v>205.627</v>
      </c>
      <c r="V174" s="39">
        <v>194.473</v>
      </c>
      <c r="W174" s="39">
        <v>201.209</v>
      </c>
      <c r="X174" s="39">
        <v>203.228</v>
      </c>
      <c r="Y174" s="39">
        <v>214.952</v>
      </c>
      <c r="Z174" s="39">
        <v>210.313</v>
      </c>
      <c r="AA174" s="39">
        <v>220.103</v>
      </c>
      <c r="AB174" s="39">
        <v>239.704</v>
      </c>
      <c r="AC174" s="39">
        <v>236.17</v>
      </c>
      <c r="AD174" s="39">
        <v>230.759</v>
      </c>
      <c r="AE174" s="39">
        <v>238.932</v>
      </c>
      <c r="AF174" s="39">
        <v>225.276</v>
      </c>
      <c r="AG174" s="39">
        <v>220.011</v>
      </c>
      <c r="AH174" s="39">
        <v>208.178</v>
      </c>
      <c r="AI174" s="39">
        <v>200.201</v>
      </c>
      <c r="AJ174" s="39">
        <v>191.351</v>
      </c>
      <c r="AK174" s="39">
        <v>180.871</v>
      </c>
      <c r="AL174" s="39">
        <v>169.193</v>
      </c>
      <c r="AM174" s="39">
        <v>161.112</v>
      </c>
      <c r="AN174" s="39">
        <v>155.75</v>
      </c>
      <c r="AO174" s="39">
        <v>149.74</v>
      </c>
      <c r="AP174" s="39">
        <v>139.44</v>
      </c>
      <c r="AQ174" s="39">
        <v>133.203</v>
      </c>
      <c r="AR174" s="39">
        <v>126.578</v>
      </c>
      <c r="AS174" s="39">
        <v>124.909</v>
      </c>
      <c r="AT174" s="39">
        <v>120.496</v>
      </c>
      <c r="AU174" s="39">
        <v>124.183</v>
      </c>
      <c r="AV174" s="39">
        <v>128.392</v>
      </c>
      <c r="AW174" s="39">
        <v>134.008</v>
      </c>
      <c r="AX174" s="39">
        <v>133.361</v>
      </c>
      <c r="AY174" s="39">
        <v>142.736</v>
      </c>
      <c r="AZ174" s="39">
        <v>145.837</v>
      </c>
      <c r="BA174" s="39">
        <v>157.82</v>
      </c>
      <c r="BB174" s="39">
        <v>158.84</v>
      </c>
      <c r="BC174" s="39">
        <v>153.443</v>
      </c>
      <c r="BD174" s="39">
        <v>154.705</v>
      </c>
      <c r="BE174" s="39">
        <v>159.884</v>
      </c>
      <c r="BF174" s="39">
        <v>153.85</v>
      </c>
      <c r="BG174" s="39">
        <v>154.332</v>
      </c>
      <c r="BH174" s="39">
        <v>141.87</v>
      </c>
      <c r="BI174" s="39">
        <v>135.153</v>
      </c>
      <c r="BJ174" s="39">
        <v>122.913</v>
      </c>
      <c r="BK174" s="39">
        <v>113.181</v>
      </c>
      <c r="BL174" s="39">
        <v>103.641</v>
      </c>
      <c r="BM174" s="39">
        <v>92.845</v>
      </c>
      <c r="BN174" s="39">
        <v>85.45699999999999</v>
      </c>
      <c r="BO174" s="39">
        <v>80.313</v>
      </c>
      <c r="BP174" s="39">
        <v>76.00700000000001</v>
      </c>
      <c r="BQ174" s="39">
        <v>72.233</v>
      </c>
      <c r="BR174" s="39">
        <v>68.904</v>
      </c>
      <c r="BS174" s="39">
        <v>65.995</v>
      </c>
      <c r="BT174" s="39">
        <v>63.5</v>
      </c>
      <c r="BU174" s="39">
        <v>61.407</v>
      </c>
      <c r="BV174" s="39">
        <v>59.702</v>
      </c>
      <c r="BW174" s="39">
        <v>58.352</v>
      </c>
      <c r="BX174" s="39">
        <v>57.322</v>
      </c>
      <c r="BY174" s="39">
        <v>56.567</v>
      </c>
      <c r="BZ174" s="39">
        <v>56.026</v>
      </c>
      <c r="CA174" s="39">
        <v>55.635</v>
      </c>
      <c r="CB174" s="39">
        <v>55.319</v>
      </c>
      <c r="CC174" s="39">
        <v>55.008</v>
      </c>
      <c r="CD174" s="39">
        <v>54.635</v>
      </c>
      <c r="CE174" s="39">
        <v>54.141</v>
      </c>
    </row>
    <row r="175" ht="12.9" customHeight="1">
      <c r="A175" s="40">
        <v>63</v>
      </c>
      <c r="B175" s="39">
        <v>204.382</v>
      </c>
      <c r="C175" s="39">
        <v>204.724</v>
      </c>
      <c r="D175" s="39">
        <v>213.657</v>
      </c>
      <c r="E175" s="39">
        <v>214.951</v>
      </c>
      <c r="F175" s="39">
        <v>225.926</v>
      </c>
      <c r="G175" s="39">
        <v>218.032</v>
      </c>
      <c r="H175" s="39">
        <v>208.892</v>
      </c>
      <c r="I175" s="39">
        <v>203.96</v>
      </c>
      <c r="J175" s="39">
        <v>191.045</v>
      </c>
      <c r="K175" s="39">
        <v>182.544</v>
      </c>
      <c r="L175" s="39">
        <v>184.949</v>
      </c>
      <c r="M175" s="39">
        <v>179.287</v>
      </c>
      <c r="N175" s="39">
        <v>181.535</v>
      </c>
      <c r="O175" s="39">
        <v>177.748</v>
      </c>
      <c r="P175" s="39">
        <v>192.754</v>
      </c>
      <c r="Q175" s="39">
        <v>193.79</v>
      </c>
      <c r="R175" s="39">
        <v>193.912</v>
      </c>
      <c r="S175" s="39">
        <v>187.641</v>
      </c>
      <c r="T175" s="39">
        <v>191.142</v>
      </c>
      <c r="U175" s="39">
        <v>195.542</v>
      </c>
      <c r="V175" s="39">
        <v>199.56</v>
      </c>
      <c r="W175" s="39">
        <v>188.74</v>
      </c>
      <c r="X175" s="39">
        <v>195.28</v>
      </c>
      <c r="Y175" s="39">
        <v>197.243</v>
      </c>
      <c r="Z175" s="39">
        <v>208.627</v>
      </c>
      <c r="AA175" s="39">
        <v>204.132</v>
      </c>
      <c r="AB175" s="39">
        <v>213.641</v>
      </c>
      <c r="AC175" s="39">
        <v>232.676</v>
      </c>
      <c r="AD175" s="39">
        <v>229.257</v>
      </c>
      <c r="AE175" s="39">
        <v>224.018</v>
      </c>
      <c r="AF175" s="39">
        <v>231.965</v>
      </c>
      <c r="AG175" s="39">
        <v>218.723</v>
      </c>
      <c r="AH175" s="39">
        <v>213.629</v>
      </c>
      <c r="AI175" s="39">
        <v>202.157</v>
      </c>
      <c r="AJ175" s="39">
        <v>194.429</v>
      </c>
      <c r="AK175" s="39">
        <v>185.852</v>
      </c>
      <c r="AL175" s="39">
        <v>175.69</v>
      </c>
      <c r="AM175" s="39">
        <v>164.365</v>
      </c>
      <c r="AN175" s="39">
        <v>156.533</v>
      </c>
      <c r="AO175" s="39">
        <v>151.341</v>
      </c>
      <c r="AP175" s="39">
        <v>145.518</v>
      </c>
      <c r="AQ175" s="39">
        <v>135.525</v>
      </c>
      <c r="AR175" s="39">
        <v>129.48</v>
      </c>
      <c r="AS175" s="39">
        <v>123.056</v>
      </c>
      <c r="AT175" s="39">
        <v>121.45</v>
      </c>
      <c r="AU175" s="39">
        <v>117.175</v>
      </c>
      <c r="AV175" s="39">
        <v>120.778</v>
      </c>
      <c r="AW175" s="39">
        <v>124.889</v>
      </c>
      <c r="AX175" s="39">
        <v>130.37</v>
      </c>
      <c r="AY175" s="39">
        <v>129.761</v>
      </c>
      <c r="AZ175" s="39">
        <v>138.904</v>
      </c>
      <c r="BA175" s="39">
        <v>141.944</v>
      </c>
      <c r="BB175" s="39">
        <v>153.632</v>
      </c>
      <c r="BC175" s="39">
        <v>154.651</v>
      </c>
      <c r="BD175" s="39">
        <v>149.422</v>
      </c>
      <c r="BE175" s="39">
        <v>150.677</v>
      </c>
      <c r="BF175" s="39">
        <v>155.748</v>
      </c>
      <c r="BG175" s="39">
        <v>149.897</v>
      </c>
      <c r="BH175" s="39">
        <v>150.395</v>
      </c>
      <c r="BI175" s="39">
        <v>138.277</v>
      </c>
      <c r="BJ175" s="39">
        <v>131.755</v>
      </c>
      <c r="BK175" s="39">
        <v>119.845</v>
      </c>
      <c r="BL175" s="39">
        <v>110.378</v>
      </c>
      <c r="BM175" s="39">
        <v>101.094</v>
      </c>
      <c r="BN175" s="39">
        <v>90.581</v>
      </c>
      <c r="BO175" s="39">
        <v>83.389</v>
      </c>
      <c r="BP175" s="39">
        <v>78.386</v>
      </c>
      <c r="BQ175" s="39">
        <v>74.19799999999999</v>
      </c>
      <c r="BR175" s="39">
        <v>70.529</v>
      </c>
      <c r="BS175" s="39">
        <v>67.292</v>
      </c>
      <c r="BT175" s="39">
        <v>64.464</v>
      </c>
      <c r="BU175" s="39">
        <v>62.04</v>
      </c>
      <c r="BV175" s="39">
        <v>60.008</v>
      </c>
      <c r="BW175" s="39">
        <v>58.354</v>
      </c>
      <c r="BX175" s="39">
        <v>57.047</v>
      </c>
      <c r="BY175" s="39">
        <v>56.051</v>
      </c>
      <c r="BZ175" s="39">
        <v>55.325</v>
      </c>
      <c r="CA175" s="39">
        <v>54.808</v>
      </c>
      <c r="CB175" s="39">
        <v>54.437</v>
      </c>
      <c r="CC175" s="39">
        <v>54.141</v>
      </c>
      <c r="CD175" s="39">
        <v>53.848</v>
      </c>
      <c r="CE175" s="39">
        <v>53.494</v>
      </c>
    </row>
    <row r="176" ht="12.9" customHeight="1">
      <c r="A176" s="40">
        <v>64</v>
      </c>
      <c r="B176" s="39">
        <v>185.233</v>
      </c>
      <c r="C176" s="39">
        <v>198.006</v>
      </c>
      <c r="D176" s="39">
        <v>198.294</v>
      </c>
      <c r="E176" s="39">
        <v>206.907</v>
      </c>
      <c r="F176" s="39">
        <v>208.145</v>
      </c>
      <c r="G176" s="39">
        <v>218.759</v>
      </c>
      <c r="H176" s="39">
        <v>211.106</v>
      </c>
      <c r="I176" s="39">
        <v>202.249</v>
      </c>
      <c r="J176" s="39">
        <v>197.466</v>
      </c>
      <c r="K176" s="39">
        <v>184.957</v>
      </c>
      <c r="L176" s="39">
        <v>176.722</v>
      </c>
      <c r="M176" s="39">
        <v>179.045</v>
      </c>
      <c r="N176" s="39">
        <v>173.567</v>
      </c>
      <c r="O176" s="39">
        <v>175.747</v>
      </c>
      <c r="P176" s="39">
        <v>172.086</v>
      </c>
      <c r="Q176" s="39">
        <v>186.618</v>
      </c>
      <c r="R176" s="39">
        <v>187.628</v>
      </c>
      <c r="S176" s="39">
        <v>187.753</v>
      </c>
      <c r="T176" s="39">
        <v>181.691</v>
      </c>
      <c r="U176" s="39">
        <v>185.088</v>
      </c>
      <c r="V176" s="39">
        <v>189.35</v>
      </c>
      <c r="W176" s="39">
        <v>193.243</v>
      </c>
      <c r="X176" s="39">
        <v>182.773</v>
      </c>
      <c r="Y176" s="39">
        <v>189.11</v>
      </c>
      <c r="Z176" s="39">
        <v>191.017</v>
      </c>
      <c r="AA176" s="39">
        <v>202.047</v>
      </c>
      <c r="AB176" s="39">
        <v>197.704</v>
      </c>
      <c r="AC176" s="39">
        <v>206.922</v>
      </c>
      <c r="AD176" s="39">
        <v>225.366</v>
      </c>
      <c r="AE176" s="39">
        <v>222.07</v>
      </c>
      <c r="AF176" s="39">
        <v>217.011</v>
      </c>
      <c r="AG176" s="39">
        <v>224.724</v>
      </c>
      <c r="AH176" s="39">
        <v>211.916</v>
      </c>
      <c r="AI176" s="39">
        <v>207.001</v>
      </c>
      <c r="AJ176" s="39">
        <v>195.905</v>
      </c>
      <c r="AK176" s="39">
        <v>188.437</v>
      </c>
      <c r="AL176" s="39">
        <v>180.144</v>
      </c>
      <c r="AM176" s="39">
        <v>170.317</v>
      </c>
      <c r="AN176" s="39">
        <v>159.359</v>
      </c>
      <c r="AO176" s="39">
        <v>151.785</v>
      </c>
      <c r="AP176" s="39">
        <v>146.77</v>
      </c>
      <c r="AQ176" s="39">
        <v>141.143</v>
      </c>
      <c r="AR176" s="39">
        <v>131.471</v>
      </c>
      <c r="AS176" s="39">
        <v>125.625</v>
      </c>
      <c r="AT176" s="39">
        <v>119.412</v>
      </c>
      <c r="AU176" s="39">
        <v>117.871</v>
      </c>
      <c r="AV176" s="39">
        <v>113.74</v>
      </c>
      <c r="AW176" s="39">
        <v>117.254</v>
      </c>
      <c r="AX176" s="39">
        <v>121.264</v>
      </c>
      <c r="AY176" s="39">
        <v>126.605</v>
      </c>
      <c r="AZ176" s="39">
        <v>126.035</v>
      </c>
      <c r="BA176" s="39">
        <v>134.936</v>
      </c>
      <c r="BB176" s="39">
        <v>137.913</v>
      </c>
      <c r="BC176" s="39">
        <v>149.293</v>
      </c>
      <c r="BD176" s="39">
        <v>150.31</v>
      </c>
      <c r="BE176" s="39">
        <v>145.256</v>
      </c>
      <c r="BF176" s="39">
        <v>146.504</v>
      </c>
      <c r="BG176" s="39">
        <v>151.463</v>
      </c>
      <c r="BH176" s="39">
        <v>145.803</v>
      </c>
      <c r="BI176" s="39">
        <v>146.315</v>
      </c>
      <c r="BJ176" s="39">
        <v>134.556</v>
      </c>
      <c r="BK176" s="39">
        <v>128.238</v>
      </c>
      <c r="BL176" s="39">
        <v>116.673</v>
      </c>
      <c r="BM176" s="39">
        <v>107.481</v>
      </c>
      <c r="BN176" s="39">
        <v>98.465</v>
      </c>
      <c r="BO176" s="39">
        <v>88.248</v>
      </c>
      <c r="BP176" s="39">
        <v>81.261</v>
      </c>
      <c r="BQ176" s="39">
        <v>76.404</v>
      </c>
      <c r="BR176" s="39">
        <v>72.34</v>
      </c>
      <c r="BS176" s="39">
        <v>68.779</v>
      </c>
      <c r="BT176" s="39">
        <v>65.639</v>
      </c>
      <c r="BU176" s="39">
        <v>62.896</v>
      </c>
      <c r="BV176" s="39">
        <v>60.545</v>
      </c>
      <c r="BW176" s="39">
        <v>58.577</v>
      </c>
      <c r="BX176" s="39">
        <v>56.976</v>
      </c>
      <c r="BY176" s="39">
        <v>55.714</v>
      </c>
      <c r="BZ176" s="39">
        <v>54.755</v>
      </c>
      <c r="CA176" s="39">
        <v>54.059</v>
      </c>
      <c r="CB176" s="39">
        <v>53.567</v>
      </c>
      <c r="CC176" s="39">
        <v>53.217</v>
      </c>
      <c r="CD176" s="39">
        <v>52.941</v>
      </c>
      <c r="CE176" s="39">
        <v>52.667</v>
      </c>
    </row>
    <row r="177" ht="12.9" customHeight="1">
      <c r="A177" s="40">
        <v>65</v>
      </c>
      <c r="B177" s="39">
        <v>185.277</v>
      </c>
      <c r="C177" s="39">
        <v>178.997</v>
      </c>
      <c r="D177" s="39">
        <v>191.299</v>
      </c>
      <c r="E177" s="39">
        <v>191.545</v>
      </c>
      <c r="F177" s="39">
        <v>199.847</v>
      </c>
      <c r="G177" s="39">
        <v>201.03</v>
      </c>
      <c r="H177" s="39">
        <v>211.269</v>
      </c>
      <c r="I177" s="39">
        <v>203.87</v>
      </c>
      <c r="J177" s="39">
        <v>195.307</v>
      </c>
      <c r="K177" s="39">
        <v>190.682</v>
      </c>
      <c r="L177" s="39">
        <v>178.598</v>
      </c>
      <c r="M177" s="39">
        <v>170.642</v>
      </c>
      <c r="N177" s="39">
        <v>172.886</v>
      </c>
      <c r="O177" s="39">
        <v>167.6</v>
      </c>
      <c r="P177" s="39">
        <v>169.709</v>
      </c>
      <c r="Q177" s="39">
        <v>166.181</v>
      </c>
      <c r="R177" s="39">
        <v>180.219</v>
      </c>
      <c r="S177" s="39">
        <v>181.2</v>
      </c>
      <c r="T177" s="39">
        <v>181.328</v>
      </c>
      <c r="U177" s="39">
        <v>175.484</v>
      </c>
      <c r="V177" s="39">
        <v>178.766</v>
      </c>
      <c r="W177" s="39">
        <v>182.883</v>
      </c>
      <c r="X177" s="39">
        <v>186.647</v>
      </c>
      <c r="Y177" s="39">
        <v>176.541</v>
      </c>
      <c r="Z177" s="39">
        <v>182.666</v>
      </c>
      <c r="AA177" s="39">
        <v>184.515</v>
      </c>
      <c r="AB177" s="39">
        <v>195.176</v>
      </c>
      <c r="AC177" s="39">
        <v>190.991</v>
      </c>
      <c r="AD177" s="39">
        <v>199.906</v>
      </c>
      <c r="AE177" s="39">
        <v>217.736</v>
      </c>
      <c r="AF177" s="39">
        <v>214.567</v>
      </c>
      <c r="AG177" s="39">
        <v>209.695</v>
      </c>
      <c r="AH177" s="39">
        <v>217.167</v>
      </c>
      <c r="AI177" s="39">
        <v>204.81</v>
      </c>
      <c r="AJ177" s="39">
        <v>200.08</v>
      </c>
      <c r="AK177" s="39">
        <v>189.377</v>
      </c>
      <c r="AL177" s="39">
        <v>182.178</v>
      </c>
      <c r="AM177" s="39">
        <v>174.183</v>
      </c>
      <c r="AN177" s="39">
        <v>164.701</v>
      </c>
      <c r="AO177" s="39">
        <v>154.125</v>
      </c>
      <c r="AP177" s="39">
        <v>146.82</v>
      </c>
      <c r="AQ177" s="39">
        <v>141.988</v>
      </c>
      <c r="AR177" s="39">
        <v>136.565</v>
      </c>
      <c r="AS177" s="39">
        <v>127.226</v>
      </c>
      <c r="AT177" s="39">
        <v>121.588</v>
      </c>
      <c r="AU177" s="39">
        <v>115.593</v>
      </c>
      <c r="AV177" s="39">
        <v>114.12</v>
      </c>
      <c r="AW177" s="39">
        <v>110.139</v>
      </c>
      <c r="AX177" s="39">
        <v>113.56</v>
      </c>
      <c r="AY177" s="39">
        <v>117.463</v>
      </c>
      <c r="AZ177" s="39">
        <v>122.658</v>
      </c>
      <c r="BA177" s="39">
        <v>122.128</v>
      </c>
      <c r="BB177" s="39">
        <v>130.776</v>
      </c>
      <c r="BC177" s="39">
        <v>133.687</v>
      </c>
      <c r="BD177" s="39">
        <v>144.744</v>
      </c>
      <c r="BE177" s="39">
        <v>145.76</v>
      </c>
      <c r="BF177" s="39">
        <v>140.887</v>
      </c>
      <c r="BG177" s="39">
        <v>142.126</v>
      </c>
      <c r="BH177" s="39">
        <v>146.967</v>
      </c>
      <c r="BI177" s="39">
        <v>141.505</v>
      </c>
      <c r="BJ177" s="39">
        <v>142.033</v>
      </c>
      <c r="BK177" s="39">
        <v>130.646</v>
      </c>
      <c r="BL177" s="39">
        <v>124.539</v>
      </c>
      <c r="BM177" s="39">
        <v>113.333</v>
      </c>
      <c r="BN177" s="39">
        <v>104.428</v>
      </c>
      <c r="BO177" s="39">
        <v>95.68899999999999</v>
      </c>
      <c r="BP177" s="39">
        <v>85.78</v>
      </c>
      <c r="BQ177" s="39">
        <v>79.00700000000001</v>
      </c>
      <c r="BR177" s="39">
        <v>74.30200000000001</v>
      </c>
      <c r="BS177" s="39">
        <v>70.366</v>
      </c>
      <c r="BT177" s="39">
        <v>66.91800000000001</v>
      </c>
      <c r="BU177" s="39">
        <v>63.878</v>
      </c>
      <c r="BV177" s="39">
        <v>61.224</v>
      </c>
      <c r="BW177" s="39">
        <v>58.95</v>
      </c>
      <c r="BX177" s="39">
        <v>57.047</v>
      </c>
      <c r="BY177" s="39">
        <v>55.501</v>
      </c>
      <c r="BZ177" s="39">
        <v>54.285</v>
      </c>
      <c r="CA177" s="39">
        <v>53.364</v>
      </c>
      <c r="CB177" s="39">
        <v>52.698</v>
      </c>
      <c r="CC177" s="39">
        <v>52.232</v>
      </c>
      <c r="CD177" s="39">
        <v>51.904</v>
      </c>
      <c r="CE177" s="39">
        <v>51.647</v>
      </c>
    </row>
    <row r="178" ht="12.9" customHeight="1">
      <c r="A178" s="40">
        <v>66</v>
      </c>
      <c r="B178" s="39">
        <v>162.652</v>
      </c>
      <c r="C178" s="39">
        <v>178.533</v>
      </c>
      <c r="D178" s="39">
        <v>172.449</v>
      </c>
      <c r="E178" s="39">
        <v>184.265</v>
      </c>
      <c r="F178" s="39">
        <v>184.484</v>
      </c>
      <c r="G178" s="39">
        <v>192.466</v>
      </c>
      <c r="H178" s="39">
        <v>193.593</v>
      </c>
      <c r="I178" s="39">
        <v>203.444</v>
      </c>
      <c r="J178" s="39">
        <v>196.307</v>
      </c>
      <c r="K178" s="39">
        <v>188.054</v>
      </c>
      <c r="L178" s="39">
        <v>183.593</v>
      </c>
      <c r="M178" s="39">
        <v>171.951</v>
      </c>
      <c r="N178" s="39">
        <v>164.292</v>
      </c>
      <c r="O178" s="39">
        <v>166.457</v>
      </c>
      <c r="P178" s="39">
        <v>161.372</v>
      </c>
      <c r="Q178" s="39">
        <v>163.41</v>
      </c>
      <c r="R178" s="39">
        <v>160.021</v>
      </c>
      <c r="S178" s="39">
        <v>173.542</v>
      </c>
      <c r="T178" s="39">
        <v>174.494</v>
      </c>
      <c r="U178" s="39">
        <v>174.627</v>
      </c>
      <c r="V178" s="39">
        <v>169</v>
      </c>
      <c r="W178" s="39">
        <v>172.161</v>
      </c>
      <c r="X178" s="39">
        <v>176.13</v>
      </c>
      <c r="Y178" s="39">
        <v>179.757</v>
      </c>
      <c r="Z178" s="39">
        <v>170.031</v>
      </c>
      <c r="AA178" s="39">
        <v>175.935</v>
      </c>
      <c r="AB178" s="39">
        <v>177.723</v>
      </c>
      <c r="AC178" s="39">
        <v>188</v>
      </c>
      <c r="AD178" s="39">
        <v>183.979</v>
      </c>
      <c r="AE178" s="39">
        <v>192.578</v>
      </c>
      <c r="AF178" s="39">
        <v>209.769</v>
      </c>
      <c r="AG178" s="39">
        <v>206.731</v>
      </c>
      <c r="AH178" s="39">
        <v>202.056</v>
      </c>
      <c r="AI178" s="39">
        <v>209.277</v>
      </c>
      <c r="AJ178" s="39">
        <v>197.39</v>
      </c>
      <c r="AK178" s="39">
        <v>192.852</v>
      </c>
      <c r="AL178" s="39">
        <v>182.556</v>
      </c>
      <c r="AM178" s="39">
        <v>175.637</v>
      </c>
      <c r="AN178" s="39">
        <v>167.949</v>
      </c>
      <c r="AO178" s="39">
        <v>158.827</v>
      </c>
      <c r="AP178" s="39">
        <v>148.647</v>
      </c>
      <c r="AQ178" s="39">
        <v>141.621</v>
      </c>
      <c r="AR178" s="39">
        <v>136.98</v>
      </c>
      <c r="AS178" s="39">
        <v>131.767</v>
      </c>
      <c r="AT178" s="39">
        <v>122.774</v>
      </c>
      <c r="AU178" s="39">
        <v>117.351</v>
      </c>
      <c r="AV178" s="39">
        <v>111.582</v>
      </c>
      <c r="AW178" s="39">
        <v>110.179</v>
      </c>
      <c r="AX178" s="39">
        <v>106.353</v>
      </c>
      <c r="AY178" s="39">
        <v>109.677</v>
      </c>
      <c r="AZ178" s="39">
        <v>113.468</v>
      </c>
      <c r="BA178" s="39">
        <v>118.51</v>
      </c>
      <c r="BB178" s="39">
        <v>118.02</v>
      </c>
      <c r="BC178" s="39">
        <v>126.404</v>
      </c>
      <c r="BD178" s="39">
        <v>129.245</v>
      </c>
      <c r="BE178" s="39">
        <v>139.966</v>
      </c>
      <c r="BF178" s="39">
        <v>140.978</v>
      </c>
      <c r="BG178" s="39">
        <v>136.293</v>
      </c>
      <c r="BH178" s="39">
        <v>137.522</v>
      </c>
      <c r="BI178" s="39">
        <v>142.239</v>
      </c>
      <c r="BJ178" s="39">
        <v>136.982</v>
      </c>
      <c r="BK178" s="39">
        <v>137.524</v>
      </c>
      <c r="BL178" s="39">
        <v>126.525</v>
      </c>
      <c r="BM178" s="39">
        <v>120.636</v>
      </c>
      <c r="BN178" s="39">
        <v>109.804</v>
      </c>
      <c r="BO178" s="39">
        <v>101.197</v>
      </c>
      <c r="BP178" s="39">
        <v>92.747</v>
      </c>
      <c r="BQ178" s="39">
        <v>83.158</v>
      </c>
      <c r="BR178" s="39">
        <v>76.607</v>
      </c>
      <c r="BS178" s="39">
        <v>72.059</v>
      </c>
      <c r="BT178" s="39">
        <v>68.256</v>
      </c>
      <c r="BU178" s="39">
        <v>64.925</v>
      </c>
      <c r="BV178" s="39">
        <v>61.989</v>
      </c>
      <c r="BW178" s="39">
        <v>59.426</v>
      </c>
      <c r="BX178" s="39">
        <v>57.23</v>
      </c>
      <c r="BY178" s="39">
        <v>55.396</v>
      </c>
      <c r="BZ178" s="39">
        <v>53.907</v>
      </c>
      <c r="CA178" s="39">
        <v>52.738</v>
      </c>
      <c r="CB178" s="39">
        <v>51.855</v>
      </c>
      <c r="CC178" s="39">
        <v>51.221</v>
      </c>
      <c r="CD178" s="39">
        <v>50.78</v>
      </c>
      <c r="CE178" s="39">
        <v>50.474</v>
      </c>
    </row>
    <row r="179" ht="12.9" customHeight="1">
      <c r="A179" s="40">
        <v>67</v>
      </c>
      <c r="B179" s="39">
        <v>164.446</v>
      </c>
      <c r="C179" s="39">
        <v>156.25</v>
      </c>
      <c r="D179" s="39">
        <v>171.466</v>
      </c>
      <c r="E179" s="39">
        <v>165.589</v>
      </c>
      <c r="F179" s="39">
        <v>176.916</v>
      </c>
      <c r="G179" s="39">
        <v>177.112</v>
      </c>
      <c r="H179" s="39">
        <v>184.761</v>
      </c>
      <c r="I179" s="39">
        <v>185.833</v>
      </c>
      <c r="J179" s="39">
        <v>195.277</v>
      </c>
      <c r="K179" s="39">
        <v>188.417</v>
      </c>
      <c r="L179" s="39">
        <v>180.486</v>
      </c>
      <c r="M179" s="39">
        <v>176.196</v>
      </c>
      <c r="N179" s="39">
        <v>165.024</v>
      </c>
      <c r="O179" s="39">
        <v>157.678</v>
      </c>
      <c r="P179" s="39">
        <v>159.763</v>
      </c>
      <c r="Q179" s="39">
        <v>154.891</v>
      </c>
      <c r="R179" s="39">
        <v>156.858</v>
      </c>
      <c r="S179" s="39">
        <v>153.613</v>
      </c>
      <c r="T179" s="39">
        <v>166.602</v>
      </c>
      <c r="U179" s="39">
        <v>167.528</v>
      </c>
      <c r="V179" s="39">
        <v>167.655</v>
      </c>
      <c r="W179" s="39">
        <v>162.255</v>
      </c>
      <c r="X179" s="39">
        <v>165.293</v>
      </c>
      <c r="Y179" s="39">
        <v>169.105</v>
      </c>
      <c r="Z179" s="39">
        <v>172.592</v>
      </c>
      <c r="AA179" s="39">
        <v>163.26</v>
      </c>
      <c r="AB179" s="39">
        <v>168.936</v>
      </c>
      <c r="AC179" s="39">
        <v>170.661</v>
      </c>
      <c r="AD179" s="39">
        <v>180.539</v>
      </c>
      <c r="AE179" s="39">
        <v>176.688</v>
      </c>
      <c r="AF179" s="39">
        <v>184.96</v>
      </c>
      <c r="AG179" s="39">
        <v>201.488</v>
      </c>
      <c r="AH179" s="39">
        <v>198.589</v>
      </c>
      <c r="AI179" s="39">
        <v>194.118</v>
      </c>
      <c r="AJ179" s="39">
        <v>201.079</v>
      </c>
      <c r="AK179" s="39">
        <v>189.679</v>
      </c>
      <c r="AL179" s="39">
        <v>185.34</v>
      </c>
      <c r="AM179" s="39">
        <v>175.466</v>
      </c>
      <c r="AN179" s="39">
        <v>168.838</v>
      </c>
      <c r="AO179" s="39">
        <v>161.469</v>
      </c>
      <c r="AP179" s="39">
        <v>152.72</v>
      </c>
      <c r="AQ179" s="39">
        <v>142.951</v>
      </c>
      <c r="AR179" s="39">
        <v>136.214</v>
      </c>
      <c r="AS179" s="39">
        <v>131.771</v>
      </c>
      <c r="AT179" s="39">
        <v>126.776</v>
      </c>
      <c r="AU179" s="39">
        <v>118.141</v>
      </c>
      <c r="AV179" s="39">
        <v>112.942</v>
      </c>
      <c r="AW179" s="39">
        <v>107.407</v>
      </c>
      <c r="AX179" s="39">
        <v>106.075</v>
      </c>
      <c r="AY179" s="39">
        <v>102.409</v>
      </c>
      <c r="AZ179" s="39">
        <v>105.632</v>
      </c>
      <c r="BA179" s="39">
        <v>109.306</v>
      </c>
      <c r="BB179" s="39">
        <v>114.189</v>
      </c>
      <c r="BC179" s="39">
        <v>113.74</v>
      </c>
      <c r="BD179" s="39">
        <v>121.85</v>
      </c>
      <c r="BE179" s="39">
        <v>124.616</v>
      </c>
      <c r="BF179" s="39">
        <v>134.987</v>
      </c>
      <c r="BG179" s="39">
        <v>135.994</v>
      </c>
      <c r="BH179" s="39">
        <v>131.504</v>
      </c>
      <c r="BI179" s="39">
        <v>132.721</v>
      </c>
      <c r="BJ179" s="39">
        <v>137.307</v>
      </c>
      <c r="BK179" s="39">
        <v>132.262</v>
      </c>
      <c r="BL179" s="39">
        <v>132.819</v>
      </c>
      <c r="BM179" s="39">
        <v>122.222</v>
      </c>
      <c r="BN179" s="39">
        <v>116.56</v>
      </c>
      <c r="BO179" s="39">
        <v>106.115</v>
      </c>
      <c r="BP179" s="39">
        <v>97.81699999999999</v>
      </c>
      <c r="BQ179" s="39">
        <v>89.66800000000001</v>
      </c>
      <c r="BR179" s="39">
        <v>80.411</v>
      </c>
      <c r="BS179" s="39">
        <v>74.09</v>
      </c>
      <c r="BT179" s="39">
        <v>69.70699999999999</v>
      </c>
      <c r="BU179" s="39">
        <v>66.042</v>
      </c>
      <c r="BV179" s="39">
        <v>62.832</v>
      </c>
      <c r="BW179" s="39">
        <v>60.003</v>
      </c>
      <c r="BX179" s="39">
        <v>57.534</v>
      </c>
      <c r="BY179" s="39">
        <v>55.421</v>
      </c>
      <c r="BZ179" s="39">
        <v>53.656</v>
      </c>
      <c r="CA179" s="39">
        <v>52.226</v>
      </c>
      <c r="CB179" s="39">
        <v>51.106</v>
      </c>
      <c r="CC179" s="39">
        <v>50.263</v>
      </c>
      <c r="CD179" s="39">
        <v>49.661</v>
      </c>
      <c r="CE179" s="39">
        <v>49.247</v>
      </c>
    </row>
    <row r="180" ht="12.9" customHeight="1">
      <c r="A180" s="40">
        <v>68</v>
      </c>
      <c r="B180" s="39">
        <v>160.061</v>
      </c>
      <c r="C180" s="39">
        <v>157.428</v>
      </c>
      <c r="D180" s="39">
        <v>149.554</v>
      </c>
      <c r="E180" s="39">
        <v>164.086</v>
      </c>
      <c r="F180" s="39">
        <v>158.443</v>
      </c>
      <c r="G180" s="39">
        <v>169.268</v>
      </c>
      <c r="H180" s="39">
        <v>169.44</v>
      </c>
      <c r="I180" s="39">
        <v>176.748</v>
      </c>
      <c r="J180" s="39">
        <v>177.761</v>
      </c>
      <c r="K180" s="39">
        <v>186.787</v>
      </c>
      <c r="L180" s="39">
        <v>180.214</v>
      </c>
      <c r="M180" s="39">
        <v>172.618</v>
      </c>
      <c r="N180" s="39">
        <v>168.516</v>
      </c>
      <c r="O180" s="39">
        <v>157.834</v>
      </c>
      <c r="P180" s="39">
        <v>150.814</v>
      </c>
      <c r="Q180" s="39">
        <v>152.817</v>
      </c>
      <c r="R180" s="39">
        <v>148.168</v>
      </c>
      <c r="S180" s="39">
        <v>150.057</v>
      </c>
      <c r="T180" s="39">
        <v>146.964</v>
      </c>
      <c r="U180" s="39">
        <v>159.401</v>
      </c>
      <c r="V180" s="39">
        <v>160.287</v>
      </c>
      <c r="W180" s="39">
        <v>160.409</v>
      </c>
      <c r="X180" s="39">
        <v>155.246</v>
      </c>
      <c r="Y180" s="39">
        <v>158.154</v>
      </c>
      <c r="Z180" s="39">
        <v>161.807</v>
      </c>
      <c r="AA180" s="39">
        <v>165.149</v>
      </c>
      <c r="AB180" s="39">
        <v>156.225</v>
      </c>
      <c r="AC180" s="39">
        <v>161.665</v>
      </c>
      <c r="AD180" s="39">
        <v>163.325</v>
      </c>
      <c r="AE180" s="39">
        <v>172.791</v>
      </c>
      <c r="AF180" s="39">
        <v>169.117</v>
      </c>
      <c r="AG180" s="39">
        <v>177.05</v>
      </c>
      <c r="AH180" s="39">
        <v>192.894</v>
      </c>
      <c r="AI180" s="39">
        <v>190.14</v>
      </c>
      <c r="AJ180" s="39">
        <v>185.881</v>
      </c>
      <c r="AK180" s="39">
        <v>192.572</v>
      </c>
      <c r="AL180" s="39">
        <v>181.675</v>
      </c>
      <c r="AM180" s="39">
        <v>177.543</v>
      </c>
      <c r="AN180" s="39">
        <v>168.107</v>
      </c>
      <c r="AO180" s="39">
        <v>161.779</v>
      </c>
      <c r="AP180" s="39">
        <v>154.741</v>
      </c>
      <c r="AQ180" s="39">
        <v>146.377</v>
      </c>
      <c r="AR180" s="39">
        <v>137.034</v>
      </c>
      <c r="AS180" s="39">
        <v>130.595</v>
      </c>
      <c r="AT180" s="39">
        <v>126.356</v>
      </c>
      <c r="AU180" s="39">
        <v>121.586</v>
      </c>
      <c r="AV180" s="39">
        <v>113.323</v>
      </c>
      <c r="AW180" s="39">
        <v>108.354</v>
      </c>
      <c r="AX180" s="39">
        <v>103.061</v>
      </c>
      <c r="AY180" s="39">
        <v>101.803</v>
      </c>
      <c r="AZ180" s="39">
        <v>98.304</v>
      </c>
      <c r="BA180" s="39">
        <v>101.42</v>
      </c>
      <c r="BB180" s="39">
        <v>104.973</v>
      </c>
      <c r="BC180" s="39">
        <v>109.689</v>
      </c>
      <c r="BD180" s="39">
        <v>109.283</v>
      </c>
      <c r="BE180" s="39">
        <v>117.106</v>
      </c>
      <c r="BF180" s="39">
        <v>119.794</v>
      </c>
      <c r="BG180" s="39">
        <v>129.802</v>
      </c>
      <c r="BH180" s="39">
        <v>130.802</v>
      </c>
      <c r="BI180" s="39">
        <v>126.512</v>
      </c>
      <c r="BJ180" s="39">
        <v>127.716</v>
      </c>
      <c r="BK180" s="39">
        <v>132.167</v>
      </c>
      <c r="BL180" s="39">
        <v>127.341</v>
      </c>
      <c r="BM180" s="39">
        <v>127.911</v>
      </c>
      <c r="BN180" s="39">
        <v>117.731</v>
      </c>
      <c r="BO180" s="39">
        <v>112.303</v>
      </c>
      <c r="BP180" s="39">
        <v>102.261</v>
      </c>
      <c r="BQ180" s="39">
        <v>94.283</v>
      </c>
      <c r="BR180" s="39">
        <v>86.44499999999999</v>
      </c>
      <c r="BS180" s="39">
        <v>77.53400000000001</v>
      </c>
      <c r="BT180" s="39">
        <v>71.452</v>
      </c>
      <c r="BU180" s="39">
        <v>67.238</v>
      </c>
      <c r="BV180" s="39">
        <v>63.716</v>
      </c>
      <c r="BW180" s="39">
        <v>60.632</v>
      </c>
      <c r="BX180" s="39">
        <v>57.914</v>
      </c>
      <c r="BY180" s="39">
        <v>55.543</v>
      </c>
      <c r="BZ180" s="39">
        <v>53.515</v>
      </c>
      <c r="CA180" s="39">
        <v>51.823</v>
      </c>
      <c r="CB180" s="39">
        <v>50.453</v>
      </c>
      <c r="CC180" s="39">
        <v>49.383</v>
      </c>
      <c r="CD180" s="39">
        <v>48.581</v>
      </c>
      <c r="CE180" s="39">
        <v>48.012</v>
      </c>
    </row>
    <row r="181" ht="12.9" customHeight="1">
      <c r="A181" s="40">
        <v>69</v>
      </c>
      <c r="B181" s="39">
        <v>153.57</v>
      </c>
      <c r="C181" s="39">
        <v>152.668</v>
      </c>
      <c r="D181" s="39">
        <v>150.131</v>
      </c>
      <c r="E181" s="39">
        <v>142.597</v>
      </c>
      <c r="F181" s="39">
        <v>156.433</v>
      </c>
      <c r="G181" s="39">
        <v>151.04</v>
      </c>
      <c r="H181" s="39">
        <v>161.345</v>
      </c>
      <c r="I181" s="39">
        <v>161.5</v>
      </c>
      <c r="J181" s="39">
        <v>168.454</v>
      </c>
      <c r="K181" s="39">
        <v>169.41</v>
      </c>
      <c r="L181" s="39">
        <v>178.003</v>
      </c>
      <c r="M181" s="39">
        <v>171.73</v>
      </c>
      <c r="N181" s="39">
        <v>164.492</v>
      </c>
      <c r="O181" s="39">
        <v>160.586</v>
      </c>
      <c r="P181" s="39">
        <v>150.41</v>
      </c>
      <c r="Q181" s="39">
        <v>143.727</v>
      </c>
      <c r="R181" s="39">
        <v>145.645</v>
      </c>
      <c r="S181" s="39">
        <v>141.22</v>
      </c>
      <c r="T181" s="39">
        <v>143.029</v>
      </c>
      <c r="U181" s="39">
        <v>140.091</v>
      </c>
      <c r="V181" s="39">
        <v>151.946</v>
      </c>
      <c r="W181" s="39">
        <v>152.791</v>
      </c>
      <c r="X181" s="39">
        <v>152.911</v>
      </c>
      <c r="Y181" s="39">
        <v>147.991</v>
      </c>
      <c r="Z181" s="39">
        <v>150.769</v>
      </c>
      <c r="AA181" s="39">
        <v>154.257</v>
      </c>
      <c r="AB181" s="39">
        <v>157.452</v>
      </c>
      <c r="AC181" s="39">
        <v>148.951</v>
      </c>
      <c r="AD181" s="39">
        <v>154.148</v>
      </c>
      <c r="AE181" s="39">
        <v>155.741</v>
      </c>
      <c r="AF181" s="39">
        <v>164.782</v>
      </c>
      <c r="AG181" s="39">
        <v>161.292</v>
      </c>
      <c r="AH181" s="39">
        <v>168.878</v>
      </c>
      <c r="AI181" s="39">
        <v>184.017</v>
      </c>
      <c r="AJ181" s="39">
        <v>181.412</v>
      </c>
      <c r="AK181" s="39">
        <v>177.372</v>
      </c>
      <c r="AL181" s="39">
        <v>183.783</v>
      </c>
      <c r="AM181" s="39">
        <v>173.407</v>
      </c>
      <c r="AN181" s="39">
        <v>169.489</v>
      </c>
      <c r="AO181" s="39">
        <v>160.504</v>
      </c>
      <c r="AP181" s="39">
        <v>154.487</v>
      </c>
      <c r="AQ181" s="39">
        <v>147.789</v>
      </c>
      <c r="AR181" s="39">
        <v>139.823</v>
      </c>
      <c r="AS181" s="39">
        <v>130.92</v>
      </c>
      <c r="AT181" s="39">
        <v>124.79</v>
      </c>
      <c r="AU181" s="39">
        <v>120.761</v>
      </c>
      <c r="AV181" s="39">
        <v>116.224</v>
      </c>
      <c r="AW181" s="39">
        <v>108.344</v>
      </c>
      <c r="AX181" s="39">
        <v>103.613</v>
      </c>
      <c r="AY181" s="39">
        <v>98.56999999999999</v>
      </c>
      <c r="AZ181" s="39">
        <v>97.38800000000001</v>
      </c>
      <c r="BA181" s="39">
        <v>94.059</v>
      </c>
      <c r="BB181" s="39">
        <v>97.066</v>
      </c>
      <c r="BC181" s="39">
        <v>100.492</v>
      </c>
      <c r="BD181" s="39">
        <v>105.035</v>
      </c>
      <c r="BE181" s="39">
        <v>104.672</v>
      </c>
      <c r="BF181" s="39">
        <v>112.198</v>
      </c>
      <c r="BG181" s="39">
        <v>114.805</v>
      </c>
      <c r="BH181" s="39">
        <v>124.434</v>
      </c>
      <c r="BI181" s="39">
        <v>125.428</v>
      </c>
      <c r="BJ181" s="39">
        <v>121.344</v>
      </c>
      <c r="BK181" s="39">
        <v>122.534</v>
      </c>
      <c r="BL181" s="39">
        <v>126.842</v>
      </c>
      <c r="BM181" s="39">
        <v>122.242</v>
      </c>
      <c r="BN181" s="39">
        <v>122.825</v>
      </c>
      <c r="BO181" s="39">
        <v>113.076</v>
      </c>
      <c r="BP181" s="39">
        <v>107.892</v>
      </c>
      <c r="BQ181" s="39">
        <v>98.265</v>
      </c>
      <c r="BR181" s="39">
        <v>90.62</v>
      </c>
      <c r="BS181" s="39">
        <v>83.104</v>
      </c>
      <c r="BT181" s="39">
        <v>74.55</v>
      </c>
      <c r="BU181" s="39">
        <v>68.717</v>
      </c>
      <c r="BV181" s="39">
        <v>64.678</v>
      </c>
      <c r="BW181" s="39">
        <v>61.304</v>
      </c>
      <c r="BX181" s="39">
        <v>58.35</v>
      </c>
      <c r="BY181" s="39">
        <v>55.748</v>
      </c>
      <c r="BZ181" s="39">
        <v>53.478</v>
      </c>
      <c r="CA181" s="39">
        <v>51.538</v>
      </c>
      <c r="CB181" s="39">
        <v>49.921</v>
      </c>
      <c r="CC181" s="39">
        <v>48.614</v>
      </c>
      <c r="CD181" s="39">
        <v>47.596</v>
      </c>
      <c r="CE181" s="39">
        <v>46.836</v>
      </c>
    </row>
    <row r="182" ht="12.9" customHeight="1">
      <c r="A182" s="40">
        <v>70</v>
      </c>
      <c r="B182" s="39">
        <v>150.793</v>
      </c>
      <c r="C182" s="39">
        <v>145.893</v>
      </c>
      <c r="D182" s="39">
        <v>145.011</v>
      </c>
      <c r="E182" s="39">
        <v>142.575</v>
      </c>
      <c r="F182" s="39">
        <v>135.403</v>
      </c>
      <c r="G182" s="39">
        <v>148.529</v>
      </c>
      <c r="H182" s="39">
        <v>143.394</v>
      </c>
      <c r="I182" s="39">
        <v>153.169</v>
      </c>
      <c r="J182" s="39">
        <v>153.305</v>
      </c>
      <c r="K182" s="39">
        <v>159.898</v>
      </c>
      <c r="L182" s="39">
        <v>160.796</v>
      </c>
      <c r="M182" s="39">
        <v>168.946</v>
      </c>
      <c r="N182" s="39">
        <v>162.991</v>
      </c>
      <c r="O182" s="39">
        <v>156.122</v>
      </c>
      <c r="P182" s="39">
        <v>152.418</v>
      </c>
      <c r="Q182" s="39">
        <v>142.765</v>
      </c>
      <c r="R182" s="39">
        <v>136.428</v>
      </c>
      <c r="S182" s="39">
        <v>138.254</v>
      </c>
      <c r="T182" s="39">
        <v>134.06</v>
      </c>
      <c r="U182" s="39">
        <v>135.786</v>
      </c>
      <c r="V182" s="39">
        <v>132.997</v>
      </c>
      <c r="W182" s="39">
        <v>144.253</v>
      </c>
      <c r="X182" s="39">
        <v>145.059</v>
      </c>
      <c r="Y182" s="39">
        <v>145.177</v>
      </c>
      <c r="Z182" s="39">
        <v>140.512</v>
      </c>
      <c r="AA182" s="39">
        <v>143.156</v>
      </c>
      <c r="AB182" s="39">
        <v>146.476</v>
      </c>
      <c r="AC182" s="39">
        <v>149.519</v>
      </c>
      <c r="AD182" s="39">
        <v>141.455</v>
      </c>
      <c r="AE182" s="39">
        <v>146.403</v>
      </c>
      <c r="AF182" s="39">
        <v>147.93</v>
      </c>
      <c r="AG182" s="39">
        <v>156.534</v>
      </c>
      <c r="AH182" s="39">
        <v>153.236</v>
      </c>
      <c r="AI182" s="39">
        <v>160.466</v>
      </c>
      <c r="AJ182" s="39">
        <v>174.877</v>
      </c>
      <c r="AK182" s="39">
        <v>172.427</v>
      </c>
      <c r="AL182" s="39">
        <v>168.611</v>
      </c>
      <c r="AM182" s="39">
        <v>174.735</v>
      </c>
      <c r="AN182" s="39">
        <v>164.896</v>
      </c>
      <c r="AO182" s="39">
        <v>161.197</v>
      </c>
      <c r="AP182" s="39">
        <v>152.677</v>
      </c>
      <c r="AQ182" s="39">
        <v>146.979</v>
      </c>
      <c r="AR182" s="39">
        <v>140.632</v>
      </c>
      <c r="AS182" s="39">
        <v>133.077</v>
      </c>
      <c r="AT182" s="39">
        <v>124.626</v>
      </c>
      <c r="AU182" s="39">
        <v>118.814</v>
      </c>
      <c r="AV182" s="39">
        <v>115.002</v>
      </c>
      <c r="AW182" s="39">
        <v>110.704</v>
      </c>
      <c r="AX182" s="39">
        <v>103.218</v>
      </c>
      <c r="AY182" s="39">
        <v>98.732</v>
      </c>
      <c r="AZ182" s="39">
        <v>93.947</v>
      </c>
      <c r="BA182" s="39">
        <v>92.842</v>
      </c>
      <c r="BB182" s="39">
        <v>89.69</v>
      </c>
      <c r="BC182" s="39">
        <v>92.58199999999999</v>
      </c>
      <c r="BD182" s="39">
        <v>95.877</v>
      </c>
      <c r="BE182" s="39">
        <v>100.241</v>
      </c>
      <c r="BF182" s="39">
        <v>99.92100000000001</v>
      </c>
      <c r="BG182" s="39">
        <v>107.14</v>
      </c>
      <c r="BH182" s="39">
        <v>109.662</v>
      </c>
      <c r="BI182" s="39">
        <v>118.899</v>
      </c>
      <c r="BJ182" s="39">
        <v>119.884</v>
      </c>
      <c r="BK182" s="39">
        <v>116.014</v>
      </c>
      <c r="BL182" s="39">
        <v>117.187</v>
      </c>
      <c r="BM182" s="39">
        <v>121.346</v>
      </c>
      <c r="BN182" s="39">
        <v>116.98</v>
      </c>
      <c r="BO182" s="39">
        <v>117.575</v>
      </c>
      <c r="BP182" s="39">
        <v>108.271</v>
      </c>
      <c r="BQ182" s="39">
        <v>103.337</v>
      </c>
      <c r="BR182" s="39">
        <v>94.14</v>
      </c>
      <c r="BS182" s="39">
        <v>86.83799999999999</v>
      </c>
      <c r="BT182" s="39">
        <v>79.65600000000001</v>
      </c>
      <c r="BU182" s="39">
        <v>71.473</v>
      </c>
      <c r="BV182" s="39">
        <v>65.896</v>
      </c>
      <c r="BW182" s="39">
        <v>62.039</v>
      </c>
      <c r="BX182" s="39">
        <v>58.818</v>
      </c>
      <c r="BY182" s="39">
        <v>55.998</v>
      </c>
      <c r="BZ182" s="39">
        <v>53.515</v>
      </c>
      <c r="CA182" s="39">
        <v>51.35</v>
      </c>
      <c r="CB182" s="39">
        <v>49.501</v>
      </c>
      <c r="CC182" s="39">
        <v>47.961</v>
      </c>
      <c r="CD182" s="39">
        <v>46.719</v>
      </c>
      <c r="CE182" s="39">
        <v>45.754</v>
      </c>
    </row>
    <row r="183" ht="12.9" customHeight="1">
      <c r="A183" s="40">
        <v>71</v>
      </c>
      <c r="B183" s="39">
        <v>122.364</v>
      </c>
      <c r="C183" s="39">
        <v>142.624</v>
      </c>
      <c r="D183" s="39">
        <v>137.968</v>
      </c>
      <c r="E183" s="39">
        <v>137.111</v>
      </c>
      <c r="F183" s="39">
        <v>134.792</v>
      </c>
      <c r="G183" s="39">
        <v>127.999</v>
      </c>
      <c r="H183" s="39">
        <v>140.395</v>
      </c>
      <c r="I183" s="39">
        <v>135.533</v>
      </c>
      <c r="J183" s="39">
        <v>144.762</v>
      </c>
      <c r="K183" s="39">
        <v>144.881</v>
      </c>
      <c r="L183" s="39">
        <v>151.104</v>
      </c>
      <c r="M183" s="39">
        <v>151.947</v>
      </c>
      <c r="N183" s="39">
        <v>159.647</v>
      </c>
      <c r="O183" s="39">
        <v>154.021</v>
      </c>
      <c r="P183" s="39">
        <v>147.532</v>
      </c>
      <c r="Q183" s="39">
        <v>144.036</v>
      </c>
      <c r="R183" s="39">
        <v>134.92</v>
      </c>
      <c r="S183" s="39">
        <v>128.936</v>
      </c>
      <c r="T183" s="39">
        <v>130.667</v>
      </c>
      <c r="U183" s="39">
        <v>126.712</v>
      </c>
      <c r="V183" s="39">
        <v>128.344</v>
      </c>
      <c r="W183" s="39">
        <v>125.711</v>
      </c>
      <c r="X183" s="39">
        <v>136.353</v>
      </c>
      <c r="Y183" s="39">
        <v>137.12</v>
      </c>
      <c r="Z183" s="39">
        <v>137.239</v>
      </c>
      <c r="AA183" s="39">
        <v>132.836</v>
      </c>
      <c r="AB183" s="39">
        <v>135.345</v>
      </c>
      <c r="AC183" s="39">
        <v>138.494</v>
      </c>
      <c r="AD183" s="39">
        <v>141.383</v>
      </c>
      <c r="AE183" s="39">
        <v>133.77</v>
      </c>
      <c r="AF183" s="39">
        <v>138.463</v>
      </c>
      <c r="AG183" s="39">
        <v>139.922</v>
      </c>
      <c r="AH183" s="39">
        <v>148.081</v>
      </c>
      <c r="AI183" s="39">
        <v>144.982</v>
      </c>
      <c r="AJ183" s="39">
        <v>151.846</v>
      </c>
      <c r="AK183" s="39">
        <v>165.511</v>
      </c>
      <c r="AL183" s="39">
        <v>163.218</v>
      </c>
      <c r="AM183" s="39">
        <v>159.633</v>
      </c>
      <c r="AN183" s="39">
        <v>165.462</v>
      </c>
      <c r="AO183" s="39">
        <v>156.173</v>
      </c>
      <c r="AP183" s="39">
        <v>152.699</v>
      </c>
      <c r="AQ183" s="39">
        <v>144.657</v>
      </c>
      <c r="AR183" s="39">
        <v>139.287</v>
      </c>
      <c r="AS183" s="39">
        <v>133.3</v>
      </c>
      <c r="AT183" s="39">
        <v>126.165</v>
      </c>
      <c r="AU183" s="39">
        <v>118.178</v>
      </c>
      <c r="AV183" s="39">
        <v>112.692</v>
      </c>
      <c r="AW183" s="39">
        <v>109.102</v>
      </c>
      <c r="AX183" s="39">
        <v>105.05</v>
      </c>
      <c r="AY183" s="39">
        <v>97.96899999999999</v>
      </c>
      <c r="AZ183" s="39">
        <v>93.73399999999999</v>
      </c>
      <c r="BA183" s="39">
        <v>89.214</v>
      </c>
      <c r="BB183" s="39">
        <v>88.188</v>
      </c>
      <c r="BC183" s="39">
        <v>85.21599999999999</v>
      </c>
      <c r="BD183" s="39">
        <v>87.98999999999999</v>
      </c>
      <c r="BE183" s="39">
        <v>91.149</v>
      </c>
      <c r="BF183" s="39">
        <v>95.328</v>
      </c>
      <c r="BG183" s="39">
        <v>95.05200000000001</v>
      </c>
      <c r="BH183" s="39">
        <v>101.954</v>
      </c>
      <c r="BI183" s="39">
        <v>104.387</v>
      </c>
      <c r="BJ183" s="39">
        <v>113.219</v>
      </c>
      <c r="BK183" s="39">
        <v>114.194</v>
      </c>
      <c r="BL183" s="39">
        <v>110.542</v>
      </c>
      <c r="BM183" s="39">
        <v>111.697</v>
      </c>
      <c r="BN183" s="39">
        <v>115.702</v>
      </c>
      <c r="BO183" s="39">
        <v>111.575</v>
      </c>
      <c r="BP183" s="39">
        <v>112.181</v>
      </c>
      <c r="BQ183" s="39">
        <v>103.336</v>
      </c>
      <c r="BR183" s="39">
        <v>98.65900000000001</v>
      </c>
      <c r="BS183" s="39">
        <v>89.90600000000001</v>
      </c>
      <c r="BT183" s="39">
        <v>82.958</v>
      </c>
      <c r="BU183" s="39">
        <v>76.119</v>
      </c>
      <c r="BV183" s="39">
        <v>68.318</v>
      </c>
      <c r="BW183" s="39">
        <v>63.006</v>
      </c>
      <c r="BX183" s="39">
        <v>59.336</v>
      </c>
      <c r="BY183" s="39">
        <v>56.273</v>
      </c>
      <c r="BZ183" s="39">
        <v>53.593</v>
      </c>
      <c r="CA183" s="39">
        <v>51.232</v>
      </c>
      <c r="CB183" s="39">
        <v>49.176</v>
      </c>
      <c r="CC183" s="39">
        <v>47.42</v>
      </c>
      <c r="CD183" s="39">
        <v>45.96</v>
      </c>
      <c r="CE183" s="39">
        <v>44.786</v>
      </c>
    </row>
    <row r="184" ht="12.9" customHeight="1">
      <c r="A184" s="40">
        <v>72</v>
      </c>
      <c r="B184" s="39">
        <v>102.942</v>
      </c>
      <c r="C184" s="39">
        <v>115.168</v>
      </c>
      <c r="D184" s="39">
        <v>134.216</v>
      </c>
      <c r="E184" s="39">
        <v>129.815</v>
      </c>
      <c r="F184" s="39">
        <v>128.993</v>
      </c>
      <c r="G184" s="39">
        <v>126.799</v>
      </c>
      <c r="H184" s="39">
        <v>120.396</v>
      </c>
      <c r="I184" s="39">
        <v>132.048</v>
      </c>
      <c r="J184" s="39">
        <v>127.463</v>
      </c>
      <c r="K184" s="39">
        <v>136.136</v>
      </c>
      <c r="L184" s="39">
        <v>136.24</v>
      </c>
      <c r="M184" s="39">
        <v>142.085</v>
      </c>
      <c r="N184" s="39">
        <v>142.875</v>
      </c>
      <c r="O184" s="39">
        <v>150.117</v>
      </c>
      <c r="P184" s="39">
        <v>144.827</v>
      </c>
      <c r="Q184" s="39">
        <v>138.727</v>
      </c>
      <c r="R184" s="39">
        <v>135.444</v>
      </c>
      <c r="S184" s="39">
        <v>126.874</v>
      </c>
      <c r="T184" s="39">
        <v>121.252</v>
      </c>
      <c r="U184" s="39">
        <v>122.886</v>
      </c>
      <c r="V184" s="39">
        <v>119.168</v>
      </c>
      <c r="W184" s="39">
        <v>120.706</v>
      </c>
      <c r="X184" s="39">
        <v>118.233</v>
      </c>
      <c r="Y184" s="39">
        <v>128.249</v>
      </c>
      <c r="Z184" s="39">
        <v>128.977</v>
      </c>
      <c r="AA184" s="39">
        <v>129.096</v>
      </c>
      <c r="AB184" s="39">
        <v>124.963</v>
      </c>
      <c r="AC184" s="39">
        <v>127.333</v>
      </c>
      <c r="AD184" s="39">
        <v>130.308</v>
      </c>
      <c r="AE184" s="39">
        <v>133.04</v>
      </c>
      <c r="AF184" s="39">
        <v>125.888</v>
      </c>
      <c r="AG184" s="39">
        <v>130.321</v>
      </c>
      <c r="AH184" s="39">
        <v>131.713</v>
      </c>
      <c r="AI184" s="39">
        <v>139.417</v>
      </c>
      <c r="AJ184" s="39">
        <v>136.52</v>
      </c>
      <c r="AK184" s="39">
        <v>143.009</v>
      </c>
      <c r="AL184" s="39">
        <v>155.91</v>
      </c>
      <c r="AM184" s="39">
        <v>153.779</v>
      </c>
      <c r="AN184" s="39">
        <v>150.429</v>
      </c>
      <c r="AO184" s="39">
        <v>155.955</v>
      </c>
      <c r="AP184" s="39">
        <v>147.227</v>
      </c>
      <c r="AQ184" s="39">
        <v>143.983</v>
      </c>
      <c r="AR184" s="39">
        <v>136.427</v>
      </c>
      <c r="AS184" s="39">
        <v>131.391</v>
      </c>
      <c r="AT184" s="39">
        <v>125.771</v>
      </c>
      <c r="AU184" s="39">
        <v>119.066</v>
      </c>
      <c r="AV184" s="39">
        <v>111.553</v>
      </c>
      <c r="AW184" s="39">
        <v>106.4</v>
      </c>
      <c r="AX184" s="39">
        <v>103.036</v>
      </c>
      <c r="AY184" s="39">
        <v>99.23399999999999</v>
      </c>
      <c r="AZ184" s="39">
        <v>92.56699999999999</v>
      </c>
      <c r="BA184" s="39">
        <v>88.58799999999999</v>
      </c>
      <c r="BB184" s="39">
        <v>84.337</v>
      </c>
      <c r="BC184" s="39">
        <v>83.39100000000001</v>
      </c>
      <c r="BD184" s="39">
        <v>80.60299999999999</v>
      </c>
      <c r="BE184" s="39">
        <v>83.255</v>
      </c>
      <c r="BF184" s="39">
        <v>86.274</v>
      </c>
      <c r="BG184" s="39">
        <v>90.261</v>
      </c>
      <c r="BH184" s="39">
        <v>90.029</v>
      </c>
      <c r="BI184" s="39">
        <v>96.60299999999999</v>
      </c>
      <c r="BJ184" s="39">
        <v>98.943</v>
      </c>
      <c r="BK184" s="39">
        <v>107.358</v>
      </c>
      <c r="BL184" s="39">
        <v>108.32</v>
      </c>
      <c r="BM184" s="39">
        <v>104.891</v>
      </c>
      <c r="BN184" s="39">
        <v>106.025</v>
      </c>
      <c r="BO184" s="39">
        <v>109.869</v>
      </c>
      <c r="BP184" s="39">
        <v>105.986</v>
      </c>
      <c r="BQ184" s="39">
        <v>106.602</v>
      </c>
      <c r="BR184" s="39">
        <v>98.227</v>
      </c>
      <c r="BS184" s="39">
        <v>93.813</v>
      </c>
      <c r="BT184" s="39">
        <v>85.515</v>
      </c>
      <c r="BU184" s="39">
        <v>78.93000000000001</v>
      </c>
      <c r="BV184" s="39">
        <v>72.444</v>
      </c>
      <c r="BW184" s="39">
        <v>65.03700000000001</v>
      </c>
      <c r="BX184" s="39">
        <v>59.996</v>
      </c>
      <c r="BY184" s="39">
        <v>56.519</v>
      </c>
      <c r="BZ184" s="39">
        <v>53.618</v>
      </c>
      <c r="CA184" s="39">
        <v>51.08</v>
      </c>
      <c r="CB184" s="39">
        <v>48.845</v>
      </c>
      <c r="CC184" s="39">
        <v>46.899</v>
      </c>
      <c r="CD184" s="39">
        <v>45.24</v>
      </c>
      <c r="CE184" s="39">
        <v>43.862</v>
      </c>
    </row>
    <row r="185" ht="12.9" customHeight="1">
      <c r="A185" s="40">
        <v>73</v>
      </c>
      <c r="B185" s="39">
        <v>92.867</v>
      </c>
      <c r="C185" s="39">
        <v>96.38500000000001</v>
      </c>
      <c r="D185" s="39">
        <v>107.811</v>
      </c>
      <c r="E185" s="39">
        <v>125.621</v>
      </c>
      <c r="F185" s="39">
        <v>121.486</v>
      </c>
      <c r="G185" s="39">
        <v>120.705</v>
      </c>
      <c r="H185" s="39">
        <v>118.638</v>
      </c>
      <c r="I185" s="39">
        <v>112.637</v>
      </c>
      <c r="J185" s="39">
        <v>123.53</v>
      </c>
      <c r="K185" s="39">
        <v>119.232</v>
      </c>
      <c r="L185" s="39">
        <v>127.338</v>
      </c>
      <c r="M185" s="39">
        <v>127.428</v>
      </c>
      <c r="N185" s="39">
        <v>132.894</v>
      </c>
      <c r="O185" s="39">
        <v>133.632</v>
      </c>
      <c r="P185" s="39">
        <v>140.406</v>
      </c>
      <c r="Q185" s="39">
        <v>135.459</v>
      </c>
      <c r="R185" s="39">
        <v>129.756</v>
      </c>
      <c r="S185" s="39">
        <v>126.688</v>
      </c>
      <c r="T185" s="39">
        <v>118.675</v>
      </c>
      <c r="U185" s="39">
        <v>113.42</v>
      </c>
      <c r="V185" s="39">
        <v>114.952</v>
      </c>
      <c r="W185" s="39">
        <v>111.476</v>
      </c>
      <c r="X185" s="39">
        <v>112.919</v>
      </c>
      <c r="Y185" s="39">
        <v>110.61</v>
      </c>
      <c r="Z185" s="39">
        <v>119.989</v>
      </c>
      <c r="AA185" s="39">
        <v>120.679</v>
      </c>
      <c r="AB185" s="39">
        <v>120.8</v>
      </c>
      <c r="AC185" s="39">
        <v>116.941</v>
      </c>
      <c r="AD185" s="39">
        <v>119.171</v>
      </c>
      <c r="AE185" s="39">
        <v>121.97</v>
      </c>
      <c r="AF185" s="39">
        <v>124.542</v>
      </c>
      <c r="AG185" s="39">
        <v>117.859</v>
      </c>
      <c r="AH185" s="39">
        <v>122.029</v>
      </c>
      <c r="AI185" s="39">
        <v>123.354</v>
      </c>
      <c r="AJ185" s="39">
        <v>130.594</v>
      </c>
      <c r="AK185" s="39">
        <v>127.902</v>
      </c>
      <c r="AL185" s="39">
        <v>134.009</v>
      </c>
      <c r="AM185" s="39">
        <v>146.133</v>
      </c>
      <c r="AN185" s="39">
        <v>144.163</v>
      </c>
      <c r="AO185" s="39">
        <v>141.052</v>
      </c>
      <c r="AP185" s="39">
        <v>146.269</v>
      </c>
      <c r="AQ185" s="39">
        <v>138.112</v>
      </c>
      <c r="AR185" s="39">
        <v>135.099</v>
      </c>
      <c r="AS185" s="39">
        <v>128.039</v>
      </c>
      <c r="AT185" s="39">
        <v>123.341</v>
      </c>
      <c r="AU185" s="39">
        <v>118.094</v>
      </c>
      <c r="AV185" s="39">
        <v>111.825</v>
      </c>
      <c r="AW185" s="39">
        <v>104.794</v>
      </c>
      <c r="AX185" s="39">
        <v>99.97799999999999</v>
      </c>
      <c r="AY185" s="39">
        <v>96.843</v>
      </c>
      <c r="AZ185" s="39">
        <v>93.295</v>
      </c>
      <c r="BA185" s="39">
        <v>87.04900000000001</v>
      </c>
      <c r="BB185" s="39">
        <v>83.33</v>
      </c>
      <c r="BC185" s="39">
        <v>79.35299999999999</v>
      </c>
      <c r="BD185" s="39">
        <v>78.488</v>
      </c>
      <c r="BE185" s="39">
        <v>75.887</v>
      </c>
      <c r="BF185" s="39">
        <v>78.41200000000001</v>
      </c>
      <c r="BG185" s="39">
        <v>81.286</v>
      </c>
      <c r="BH185" s="39">
        <v>85.075</v>
      </c>
      <c r="BI185" s="39">
        <v>84.887</v>
      </c>
      <c r="BJ185" s="39">
        <v>91.123</v>
      </c>
      <c r="BK185" s="39">
        <v>93.367</v>
      </c>
      <c r="BL185" s="39">
        <v>101.352</v>
      </c>
      <c r="BM185" s="39">
        <v>102.3</v>
      </c>
      <c r="BN185" s="39">
        <v>99.096</v>
      </c>
      <c r="BO185" s="39">
        <v>100.208</v>
      </c>
      <c r="BP185" s="39">
        <v>103.885</v>
      </c>
      <c r="BQ185" s="39">
        <v>100.25</v>
      </c>
      <c r="BR185" s="39">
        <v>100.873</v>
      </c>
      <c r="BS185" s="39">
        <v>92.979</v>
      </c>
      <c r="BT185" s="39">
        <v>88.83199999999999</v>
      </c>
      <c r="BU185" s="39">
        <v>81</v>
      </c>
      <c r="BV185" s="39">
        <v>74.786</v>
      </c>
      <c r="BW185" s="39">
        <v>68.66200000000001</v>
      </c>
      <c r="BX185" s="39">
        <v>61.657</v>
      </c>
      <c r="BY185" s="39">
        <v>56.895</v>
      </c>
      <c r="BZ185" s="39">
        <v>53.614</v>
      </c>
      <c r="CA185" s="39">
        <v>50.878</v>
      </c>
      <c r="CB185" s="39">
        <v>48.486</v>
      </c>
      <c r="CC185" s="39">
        <v>46.38</v>
      </c>
      <c r="CD185" s="39">
        <v>44.548</v>
      </c>
      <c r="CE185" s="39">
        <v>42.986</v>
      </c>
    </row>
    <row r="186" ht="12.9" customHeight="1">
      <c r="A186" s="40">
        <v>74</v>
      </c>
      <c r="B186" s="39">
        <v>58.034</v>
      </c>
      <c r="C186" s="39">
        <v>86.47199999999999</v>
      </c>
      <c r="D186" s="39">
        <v>89.732</v>
      </c>
      <c r="E186" s="39">
        <v>100.352</v>
      </c>
      <c r="F186" s="39">
        <v>116.913</v>
      </c>
      <c r="G186" s="39">
        <v>113.054</v>
      </c>
      <c r="H186" s="39">
        <v>112.315</v>
      </c>
      <c r="I186" s="39">
        <v>110.384</v>
      </c>
      <c r="J186" s="39">
        <v>104.79</v>
      </c>
      <c r="K186" s="39">
        <v>114.918</v>
      </c>
      <c r="L186" s="39">
        <v>110.912</v>
      </c>
      <c r="M186" s="39">
        <v>118.447</v>
      </c>
      <c r="N186" s="39">
        <v>118.528</v>
      </c>
      <c r="O186" s="39">
        <v>123.612</v>
      </c>
      <c r="P186" s="39">
        <v>124.298</v>
      </c>
      <c r="Q186" s="39">
        <v>130.602</v>
      </c>
      <c r="R186" s="39">
        <v>126.003</v>
      </c>
      <c r="S186" s="39">
        <v>120.701</v>
      </c>
      <c r="T186" s="39">
        <v>117.851</v>
      </c>
      <c r="U186" s="39">
        <v>110.403</v>
      </c>
      <c r="V186" s="39">
        <v>105.517</v>
      </c>
      <c r="W186" s="39">
        <v>106.945</v>
      </c>
      <c r="X186" s="39">
        <v>103.716</v>
      </c>
      <c r="Y186" s="39">
        <v>105.065</v>
      </c>
      <c r="Z186" s="39">
        <v>102.923</v>
      </c>
      <c r="AA186" s="39">
        <v>111.66</v>
      </c>
      <c r="AB186" s="39">
        <v>112.312</v>
      </c>
      <c r="AC186" s="39">
        <v>112.435</v>
      </c>
      <c r="AD186" s="39">
        <v>108.855</v>
      </c>
      <c r="AE186" s="39">
        <v>110.945</v>
      </c>
      <c r="AF186" s="39">
        <v>113.565</v>
      </c>
      <c r="AG186" s="39">
        <v>115.977</v>
      </c>
      <c r="AH186" s="39">
        <v>109.771</v>
      </c>
      <c r="AI186" s="39">
        <v>113.675</v>
      </c>
      <c r="AJ186" s="39">
        <v>114.93</v>
      </c>
      <c r="AK186" s="39">
        <v>121.701</v>
      </c>
      <c r="AL186" s="39">
        <v>119.215</v>
      </c>
      <c r="AM186" s="39">
        <v>124.936</v>
      </c>
      <c r="AN186" s="39">
        <v>136.271</v>
      </c>
      <c r="AO186" s="39">
        <v>134.466</v>
      </c>
      <c r="AP186" s="39">
        <v>131.595</v>
      </c>
      <c r="AQ186" s="39">
        <v>136.497</v>
      </c>
      <c r="AR186" s="39">
        <v>128.917</v>
      </c>
      <c r="AS186" s="39">
        <v>126.138</v>
      </c>
      <c r="AT186" s="39">
        <v>119.577</v>
      </c>
      <c r="AU186" s="39">
        <v>115.222</v>
      </c>
      <c r="AV186" s="39">
        <v>110.351</v>
      </c>
      <c r="AW186" s="39">
        <v>104.523</v>
      </c>
      <c r="AX186" s="39">
        <v>97.979</v>
      </c>
      <c r="AY186" s="39">
        <v>93.505</v>
      </c>
      <c r="AZ186" s="39">
        <v>90.601</v>
      </c>
      <c r="BA186" s="39">
        <v>87.309</v>
      </c>
      <c r="BB186" s="39">
        <v>81.489</v>
      </c>
      <c r="BC186" s="39">
        <v>78.033</v>
      </c>
      <c r="BD186" s="39">
        <v>74.333</v>
      </c>
      <c r="BE186" s="39">
        <v>73.54900000000001</v>
      </c>
      <c r="BF186" s="39">
        <v>71.13500000000001</v>
      </c>
      <c r="BG186" s="39">
        <v>73.53100000000001</v>
      </c>
      <c r="BH186" s="39">
        <v>76.256</v>
      </c>
      <c r="BI186" s="39">
        <v>79.843</v>
      </c>
      <c r="BJ186" s="39">
        <v>79.697</v>
      </c>
      <c r="BK186" s="39">
        <v>85.589</v>
      </c>
      <c r="BL186" s="39">
        <v>87.732</v>
      </c>
      <c r="BM186" s="39">
        <v>95.277</v>
      </c>
      <c r="BN186" s="39">
        <v>96.209</v>
      </c>
      <c r="BO186" s="39">
        <v>93.233</v>
      </c>
      <c r="BP186" s="39">
        <v>94.319</v>
      </c>
      <c r="BQ186" s="39">
        <v>97.82299999999999</v>
      </c>
      <c r="BR186" s="39">
        <v>94.43899999999999</v>
      </c>
      <c r="BS186" s="39">
        <v>95.06699999999999</v>
      </c>
      <c r="BT186" s="39">
        <v>87.66200000000001</v>
      </c>
      <c r="BU186" s="39">
        <v>83.78700000000001</v>
      </c>
      <c r="BV186" s="39">
        <v>76.43000000000001</v>
      </c>
      <c r="BW186" s="39">
        <v>70.595</v>
      </c>
      <c r="BX186" s="39">
        <v>64.839</v>
      </c>
      <c r="BY186" s="39">
        <v>58.245</v>
      </c>
      <c r="BZ186" s="39">
        <v>53.767</v>
      </c>
      <c r="CA186" s="39">
        <v>50.687</v>
      </c>
      <c r="CB186" s="39">
        <v>48.12</v>
      </c>
      <c r="CC186" s="39">
        <v>45.876</v>
      </c>
      <c r="CD186" s="39">
        <v>43.902</v>
      </c>
      <c r="CE186" s="39">
        <v>42.185</v>
      </c>
    </row>
    <row r="187" ht="12.9" customHeight="1">
      <c r="A187" s="40">
        <v>75</v>
      </c>
      <c r="B187" s="39">
        <v>62.579</v>
      </c>
      <c r="C187" s="39">
        <v>53.704</v>
      </c>
      <c r="D187" s="39">
        <v>80.008</v>
      </c>
      <c r="E187" s="39">
        <v>83.012</v>
      </c>
      <c r="F187" s="39">
        <v>92.82299999999999</v>
      </c>
      <c r="G187" s="39">
        <v>108.13</v>
      </c>
      <c r="H187" s="39">
        <v>104.549</v>
      </c>
      <c r="I187" s="39">
        <v>103.857</v>
      </c>
      <c r="J187" s="39">
        <v>102.061</v>
      </c>
      <c r="K187" s="39">
        <v>96.88200000000001</v>
      </c>
      <c r="L187" s="39">
        <v>106.239</v>
      </c>
      <c r="M187" s="39">
        <v>102.53</v>
      </c>
      <c r="N187" s="39">
        <v>109.494</v>
      </c>
      <c r="O187" s="39">
        <v>109.569</v>
      </c>
      <c r="P187" s="39">
        <v>114.27</v>
      </c>
      <c r="Q187" s="39">
        <v>114.907</v>
      </c>
      <c r="R187" s="39">
        <v>120.739</v>
      </c>
      <c r="S187" s="39">
        <v>116.491</v>
      </c>
      <c r="T187" s="39">
        <v>111.594</v>
      </c>
      <c r="U187" s="39">
        <v>108.966</v>
      </c>
      <c r="V187" s="39">
        <v>102.082</v>
      </c>
      <c r="W187" s="39">
        <v>97.569</v>
      </c>
      <c r="X187" s="39">
        <v>98.89400000000001</v>
      </c>
      <c r="Y187" s="39">
        <v>95.914</v>
      </c>
      <c r="Z187" s="39">
        <v>97.16800000000001</v>
      </c>
      <c r="AA187" s="39">
        <v>95.19499999999999</v>
      </c>
      <c r="AB187" s="39">
        <v>103.285</v>
      </c>
      <c r="AC187" s="39">
        <v>103.899</v>
      </c>
      <c r="AD187" s="39">
        <v>104.025</v>
      </c>
      <c r="AE187" s="39">
        <v>100.725</v>
      </c>
      <c r="AF187" s="39">
        <v>102.673</v>
      </c>
      <c r="AG187" s="39">
        <v>105.114</v>
      </c>
      <c r="AH187" s="39">
        <v>107.366</v>
      </c>
      <c r="AI187" s="39">
        <v>101.638</v>
      </c>
      <c r="AJ187" s="39">
        <v>105.275</v>
      </c>
      <c r="AK187" s="39">
        <v>106.459</v>
      </c>
      <c r="AL187" s="39">
        <v>112.756</v>
      </c>
      <c r="AM187" s="39">
        <v>110.478</v>
      </c>
      <c r="AN187" s="39">
        <v>115.807</v>
      </c>
      <c r="AO187" s="39">
        <v>126.348</v>
      </c>
      <c r="AP187" s="39">
        <v>124.705</v>
      </c>
      <c r="AQ187" s="39">
        <v>122.075</v>
      </c>
      <c r="AR187" s="39">
        <v>126.658</v>
      </c>
      <c r="AS187" s="39">
        <v>119.657</v>
      </c>
      <c r="AT187" s="39">
        <v>117.112</v>
      </c>
      <c r="AU187" s="39">
        <v>111.052</v>
      </c>
      <c r="AV187" s="39">
        <v>107.04</v>
      </c>
      <c r="AW187" s="39">
        <v>102.547</v>
      </c>
      <c r="AX187" s="39">
        <v>97.161</v>
      </c>
      <c r="AY187" s="39">
        <v>91.107</v>
      </c>
      <c r="AZ187" s="39">
        <v>86.97499999999999</v>
      </c>
      <c r="BA187" s="39">
        <v>84.30200000000001</v>
      </c>
      <c r="BB187" s="39">
        <v>81.267</v>
      </c>
      <c r="BC187" s="39">
        <v>75.876</v>
      </c>
      <c r="BD187" s="39">
        <v>72.68300000000001</v>
      </c>
      <c r="BE187" s="39">
        <v>69.262</v>
      </c>
      <c r="BF187" s="39">
        <v>68.557</v>
      </c>
      <c r="BG187" s="39">
        <v>66.33199999999999</v>
      </c>
      <c r="BH187" s="39">
        <v>68.59399999999999</v>
      </c>
      <c r="BI187" s="39">
        <v>71.166</v>
      </c>
      <c r="BJ187" s="39">
        <v>74.547</v>
      </c>
      <c r="BK187" s="39">
        <v>74.441</v>
      </c>
      <c r="BL187" s="39">
        <v>79.98099999999999</v>
      </c>
      <c r="BM187" s="39">
        <v>82.02</v>
      </c>
      <c r="BN187" s="39">
        <v>89.117</v>
      </c>
      <c r="BO187" s="39">
        <v>90.02800000000001</v>
      </c>
      <c r="BP187" s="39">
        <v>87.28100000000001</v>
      </c>
      <c r="BQ187" s="39">
        <v>88.33799999999999</v>
      </c>
      <c r="BR187" s="39">
        <v>91.663</v>
      </c>
      <c r="BS187" s="39">
        <v>88.53100000000001</v>
      </c>
      <c r="BT187" s="39">
        <v>89.16200000000001</v>
      </c>
      <c r="BU187" s="39">
        <v>82.252</v>
      </c>
      <c r="BV187" s="39">
        <v>78.652</v>
      </c>
      <c r="BW187" s="39">
        <v>71.77500000000001</v>
      </c>
      <c r="BX187" s="39">
        <v>66.324</v>
      </c>
      <c r="BY187" s="39">
        <v>60.941</v>
      </c>
      <c r="BZ187" s="39">
        <v>54.766</v>
      </c>
      <c r="CA187" s="39">
        <v>50.576</v>
      </c>
      <c r="CB187" s="39">
        <v>47.699</v>
      </c>
      <c r="CC187" s="39">
        <v>45.303</v>
      </c>
      <c r="CD187" s="39">
        <v>43.209</v>
      </c>
      <c r="CE187" s="39">
        <v>41.368</v>
      </c>
    </row>
    <row r="188" ht="12.9" customHeight="1">
      <c r="A188" s="40">
        <v>76</v>
      </c>
      <c r="B188" s="39">
        <v>52.979</v>
      </c>
      <c r="C188" s="39">
        <v>57.527</v>
      </c>
      <c r="D188" s="39">
        <v>49.358</v>
      </c>
      <c r="E188" s="39">
        <v>73.521</v>
      </c>
      <c r="F188" s="39">
        <v>76.27</v>
      </c>
      <c r="G188" s="39">
        <v>85.27500000000001</v>
      </c>
      <c r="H188" s="39">
        <v>99.328</v>
      </c>
      <c r="I188" s="39">
        <v>96.02800000000001</v>
      </c>
      <c r="J188" s="39">
        <v>95.38200000000001</v>
      </c>
      <c r="K188" s="39">
        <v>93.72499999999999</v>
      </c>
      <c r="L188" s="39">
        <v>88.961</v>
      </c>
      <c r="M188" s="39">
        <v>97.548</v>
      </c>
      <c r="N188" s="39">
        <v>94.139</v>
      </c>
      <c r="O188" s="39">
        <v>100.534</v>
      </c>
      <c r="P188" s="39">
        <v>100.604</v>
      </c>
      <c r="Q188" s="39">
        <v>104.922</v>
      </c>
      <c r="R188" s="39">
        <v>105.511</v>
      </c>
      <c r="S188" s="39">
        <v>110.869</v>
      </c>
      <c r="T188" s="39">
        <v>106.973</v>
      </c>
      <c r="U188" s="39">
        <v>102.482</v>
      </c>
      <c r="V188" s="39">
        <v>100.071</v>
      </c>
      <c r="W188" s="39">
        <v>93.753</v>
      </c>
      <c r="X188" s="39">
        <v>89.611</v>
      </c>
      <c r="Y188" s="39">
        <v>90.834</v>
      </c>
      <c r="Z188" s="39">
        <v>88.10299999999999</v>
      </c>
      <c r="AA188" s="39">
        <v>89.26300000000001</v>
      </c>
      <c r="AB188" s="39">
        <v>87.458</v>
      </c>
      <c r="AC188" s="39">
        <v>94.904</v>
      </c>
      <c r="AD188" s="39">
        <v>95.48</v>
      </c>
      <c r="AE188" s="39">
        <v>95.61</v>
      </c>
      <c r="AF188" s="39">
        <v>92.589</v>
      </c>
      <c r="AG188" s="39">
        <v>94.396</v>
      </c>
      <c r="AH188" s="39">
        <v>96.66</v>
      </c>
      <c r="AI188" s="39">
        <v>98.751</v>
      </c>
      <c r="AJ188" s="39">
        <v>93.5</v>
      </c>
      <c r="AK188" s="39">
        <v>96.869</v>
      </c>
      <c r="AL188" s="39">
        <v>97.982</v>
      </c>
      <c r="AM188" s="39">
        <v>103.806</v>
      </c>
      <c r="AN188" s="39">
        <v>101.734</v>
      </c>
      <c r="AO188" s="39">
        <v>106.673</v>
      </c>
      <c r="AP188" s="39">
        <v>116.418</v>
      </c>
      <c r="AQ188" s="39">
        <v>114.938</v>
      </c>
      <c r="AR188" s="39">
        <v>112.547</v>
      </c>
      <c r="AS188" s="39">
        <v>116.81</v>
      </c>
      <c r="AT188" s="39">
        <v>110.387</v>
      </c>
      <c r="AU188" s="39">
        <v>108.073</v>
      </c>
      <c r="AV188" s="39">
        <v>102.514</v>
      </c>
      <c r="AW188" s="39">
        <v>98.843</v>
      </c>
      <c r="AX188" s="39">
        <v>94.726</v>
      </c>
      <c r="AY188" s="39">
        <v>89.78100000000001</v>
      </c>
      <c r="AZ188" s="39">
        <v>84.21599999999999</v>
      </c>
      <c r="BA188" s="39">
        <v>80.425</v>
      </c>
      <c r="BB188" s="39">
        <v>77.983</v>
      </c>
      <c r="BC188" s="39">
        <v>75.203</v>
      </c>
      <c r="BD188" s="39">
        <v>70.239</v>
      </c>
      <c r="BE188" s="39">
        <v>67.309</v>
      </c>
      <c r="BF188" s="39">
        <v>64.16500000000001</v>
      </c>
      <c r="BG188" s="39">
        <v>63.539</v>
      </c>
      <c r="BH188" s="39">
        <v>61.502</v>
      </c>
      <c r="BI188" s="39">
        <v>63.63</v>
      </c>
      <c r="BJ188" s="39">
        <v>66.047</v>
      </c>
      <c r="BK188" s="39">
        <v>69.21899999999999</v>
      </c>
      <c r="BL188" s="39">
        <v>69.15300000000001</v>
      </c>
      <c r="BM188" s="39">
        <v>74.339</v>
      </c>
      <c r="BN188" s="39">
        <v>76.273</v>
      </c>
      <c r="BO188" s="39">
        <v>82.917</v>
      </c>
      <c r="BP188" s="39">
        <v>83.807</v>
      </c>
      <c r="BQ188" s="39">
        <v>81.288</v>
      </c>
      <c r="BR188" s="39">
        <v>82.31399999999999</v>
      </c>
      <c r="BS188" s="39">
        <v>85.458</v>
      </c>
      <c r="BT188" s="39">
        <v>82.57899999999999</v>
      </c>
      <c r="BU188" s="39">
        <v>83.20999999999999</v>
      </c>
      <c r="BV188" s="39">
        <v>76.79600000000001</v>
      </c>
      <c r="BW188" s="39">
        <v>73.46899999999999</v>
      </c>
      <c r="BX188" s="39">
        <v>67.075</v>
      </c>
      <c r="BY188" s="39">
        <v>62.008</v>
      </c>
      <c r="BZ188" s="39">
        <v>57</v>
      </c>
      <c r="CA188" s="39">
        <v>51.243</v>
      </c>
      <c r="CB188" s="39">
        <v>47.342</v>
      </c>
      <c r="CC188" s="39">
        <v>44.669</v>
      </c>
      <c r="CD188" s="39">
        <v>42.445</v>
      </c>
      <c r="CE188" s="39">
        <v>40.501</v>
      </c>
    </row>
    <row r="189" ht="12.9" customHeight="1">
      <c r="A189" s="40">
        <v>77</v>
      </c>
      <c r="B189" s="39">
        <v>62.531</v>
      </c>
      <c r="C189" s="39">
        <v>48.358</v>
      </c>
      <c r="D189" s="39">
        <v>52.496</v>
      </c>
      <c r="E189" s="39">
        <v>45.027</v>
      </c>
      <c r="F189" s="39">
        <v>67.066</v>
      </c>
      <c r="G189" s="39">
        <v>69.56399999999999</v>
      </c>
      <c r="H189" s="39">
        <v>77.768</v>
      </c>
      <c r="I189" s="39">
        <v>90.57899999999999</v>
      </c>
      <c r="J189" s="39">
        <v>87.55800000000001</v>
      </c>
      <c r="K189" s="39">
        <v>86.961</v>
      </c>
      <c r="L189" s="39">
        <v>85.44199999999999</v>
      </c>
      <c r="M189" s="39">
        <v>81.09</v>
      </c>
      <c r="N189" s="39">
        <v>88.91800000000001</v>
      </c>
      <c r="O189" s="39">
        <v>85.80800000000001</v>
      </c>
      <c r="P189" s="39">
        <v>91.639</v>
      </c>
      <c r="Q189" s="39">
        <v>91.703</v>
      </c>
      <c r="R189" s="39">
        <v>95.643</v>
      </c>
      <c r="S189" s="39">
        <v>96.182</v>
      </c>
      <c r="T189" s="39">
        <v>101.072</v>
      </c>
      <c r="U189" s="39">
        <v>97.52500000000001</v>
      </c>
      <c r="V189" s="39">
        <v>93.432</v>
      </c>
      <c r="W189" s="39">
        <v>91.23699999999999</v>
      </c>
      <c r="X189" s="39">
        <v>85.479</v>
      </c>
      <c r="Y189" s="39">
        <v>81.70699999999999</v>
      </c>
      <c r="Z189" s="39">
        <v>82.82899999999999</v>
      </c>
      <c r="AA189" s="39">
        <v>80.34399999999999</v>
      </c>
      <c r="AB189" s="39">
        <v>81.411</v>
      </c>
      <c r="AC189" s="39">
        <v>79.774</v>
      </c>
      <c r="AD189" s="39">
        <v>86.581</v>
      </c>
      <c r="AE189" s="39">
        <v>87.12</v>
      </c>
      <c r="AF189" s="39">
        <v>87.252</v>
      </c>
      <c r="AG189" s="39">
        <v>84.509</v>
      </c>
      <c r="AH189" s="39">
        <v>86.17700000000001</v>
      </c>
      <c r="AI189" s="39">
        <v>88.264</v>
      </c>
      <c r="AJ189" s="39">
        <v>90.196</v>
      </c>
      <c r="AK189" s="39">
        <v>85.41800000000001</v>
      </c>
      <c r="AL189" s="39">
        <v>88.52</v>
      </c>
      <c r="AM189" s="39">
        <v>89.562</v>
      </c>
      <c r="AN189" s="39">
        <v>94.916</v>
      </c>
      <c r="AO189" s="39">
        <v>93.048</v>
      </c>
      <c r="AP189" s="39">
        <v>97.598</v>
      </c>
      <c r="AQ189" s="39">
        <v>106.555</v>
      </c>
      <c r="AR189" s="39">
        <v>105.234</v>
      </c>
      <c r="AS189" s="39">
        <v>103.078</v>
      </c>
      <c r="AT189" s="39">
        <v>107.024</v>
      </c>
      <c r="AU189" s="39">
        <v>101.171</v>
      </c>
      <c r="AV189" s="39">
        <v>99.087</v>
      </c>
      <c r="AW189" s="39">
        <v>94.02200000000001</v>
      </c>
      <c r="AX189" s="39">
        <v>90.688</v>
      </c>
      <c r="AY189" s="39">
        <v>86.943</v>
      </c>
      <c r="AZ189" s="39">
        <v>82.434</v>
      </c>
      <c r="BA189" s="39">
        <v>77.352</v>
      </c>
      <c r="BB189" s="39">
        <v>73.898</v>
      </c>
      <c r="BC189" s="39">
        <v>71.68300000000001</v>
      </c>
      <c r="BD189" s="39">
        <v>69.15600000000001</v>
      </c>
      <c r="BE189" s="39">
        <v>64.61499999999999</v>
      </c>
      <c r="BF189" s="39">
        <v>61.945</v>
      </c>
      <c r="BG189" s="39">
        <v>59.076</v>
      </c>
      <c r="BH189" s="39">
        <v>58.526</v>
      </c>
      <c r="BI189" s="39">
        <v>56.674</v>
      </c>
      <c r="BJ189" s="39">
        <v>58.667</v>
      </c>
      <c r="BK189" s="39">
        <v>60.93</v>
      </c>
      <c r="BL189" s="39">
        <v>63.893</v>
      </c>
      <c r="BM189" s="39">
        <v>63.865</v>
      </c>
      <c r="BN189" s="39">
        <v>68.697</v>
      </c>
      <c r="BO189" s="39">
        <v>70.523</v>
      </c>
      <c r="BP189" s="39">
        <v>76.71599999999999</v>
      </c>
      <c r="BQ189" s="39">
        <v>77.58199999999999</v>
      </c>
      <c r="BR189" s="39">
        <v>75.289</v>
      </c>
      <c r="BS189" s="39">
        <v>76.283</v>
      </c>
      <c r="BT189" s="39">
        <v>79.244</v>
      </c>
      <c r="BU189" s="39">
        <v>76.613</v>
      </c>
      <c r="BV189" s="39">
        <v>77.244</v>
      </c>
      <c r="BW189" s="39">
        <v>71.32299999999999</v>
      </c>
      <c r="BX189" s="39">
        <v>68.268</v>
      </c>
      <c r="BY189" s="39">
        <v>62.354</v>
      </c>
      <c r="BZ189" s="39">
        <v>57.669</v>
      </c>
      <c r="CA189" s="39">
        <v>53.034</v>
      </c>
      <c r="CB189" s="39">
        <v>47.695</v>
      </c>
      <c r="CC189" s="39">
        <v>44.082</v>
      </c>
      <c r="CD189" s="39">
        <v>41.612</v>
      </c>
      <c r="CE189" s="39">
        <v>39.557</v>
      </c>
    </row>
    <row r="190" ht="12.9" customHeight="1">
      <c r="A190" s="40">
        <v>78</v>
      </c>
      <c r="B190" s="39">
        <v>80.703</v>
      </c>
      <c r="C190" s="39">
        <v>56.646</v>
      </c>
      <c r="D190" s="39">
        <v>43.795</v>
      </c>
      <c r="E190" s="39">
        <v>47.532</v>
      </c>
      <c r="F190" s="39">
        <v>40.758</v>
      </c>
      <c r="G190" s="39">
        <v>60.708</v>
      </c>
      <c r="H190" s="39">
        <v>62.96</v>
      </c>
      <c r="I190" s="39">
        <v>70.38</v>
      </c>
      <c r="J190" s="39">
        <v>81.967</v>
      </c>
      <c r="K190" s="39">
        <v>79.22499999999999</v>
      </c>
      <c r="L190" s="39">
        <v>78.67700000000001</v>
      </c>
      <c r="M190" s="39">
        <v>77.295</v>
      </c>
      <c r="N190" s="39">
        <v>73.355</v>
      </c>
      <c r="O190" s="39">
        <v>80.438</v>
      </c>
      <c r="P190" s="39">
        <v>77.624</v>
      </c>
      <c r="Q190" s="39">
        <v>82.90300000000001</v>
      </c>
      <c r="R190" s="39">
        <v>82.964</v>
      </c>
      <c r="S190" s="39">
        <v>86.53400000000001</v>
      </c>
      <c r="T190" s="39">
        <v>87.026</v>
      </c>
      <c r="U190" s="39">
        <v>91.459</v>
      </c>
      <c r="V190" s="39">
        <v>88.251</v>
      </c>
      <c r="W190" s="39">
        <v>84.551</v>
      </c>
      <c r="X190" s="39">
        <v>82.569</v>
      </c>
      <c r="Y190" s="39">
        <v>77.36199999999999</v>
      </c>
      <c r="Z190" s="39">
        <v>73.953</v>
      </c>
      <c r="AA190" s="39">
        <v>74.977</v>
      </c>
      <c r="AB190" s="39">
        <v>72.735</v>
      </c>
      <c r="AC190" s="39">
        <v>73.711</v>
      </c>
      <c r="AD190" s="39">
        <v>72.238</v>
      </c>
      <c r="AE190" s="39">
        <v>78.41800000000001</v>
      </c>
      <c r="AF190" s="39">
        <v>78.919</v>
      </c>
      <c r="AG190" s="39">
        <v>79.054</v>
      </c>
      <c r="AH190" s="39">
        <v>76.584</v>
      </c>
      <c r="AI190" s="39">
        <v>78.114</v>
      </c>
      <c r="AJ190" s="39">
        <v>80.02800000000001</v>
      </c>
      <c r="AK190" s="39">
        <v>81.80200000000001</v>
      </c>
      <c r="AL190" s="39">
        <v>77.48699999999999</v>
      </c>
      <c r="AM190" s="39">
        <v>80.32599999999999</v>
      </c>
      <c r="AN190" s="39">
        <v>81.297</v>
      </c>
      <c r="AO190" s="39">
        <v>86.187</v>
      </c>
      <c r="AP190" s="39">
        <v>84.517</v>
      </c>
      <c r="AQ190" s="39">
        <v>88.682</v>
      </c>
      <c r="AR190" s="39">
        <v>96.86</v>
      </c>
      <c r="AS190" s="39">
        <v>95.693</v>
      </c>
      <c r="AT190" s="39">
        <v>93.767</v>
      </c>
      <c r="AU190" s="39">
        <v>97.396</v>
      </c>
      <c r="AV190" s="39">
        <v>92.10299999999999</v>
      </c>
      <c r="AW190" s="39">
        <v>90.241</v>
      </c>
      <c r="AX190" s="39">
        <v>85.66200000000001</v>
      </c>
      <c r="AY190" s="39">
        <v>82.658</v>
      </c>
      <c r="AZ190" s="39">
        <v>79.276</v>
      </c>
      <c r="BA190" s="39">
        <v>75.196</v>
      </c>
      <c r="BB190" s="39">
        <v>70.589</v>
      </c>
      <c r="BC190" s="39">
        <v>67.465</v>
      </c>
      <c r="BD190" s="39">
        <v>65.47199999999999</v>
      </c>
      <c r="BE190" s="39">
        <v>63.193</v>
      </c>
      <c r="BF190" s="39">
        <v>59.068</v>
      </c>
      <c r="BG190" s="39">
        <v>56.653</v>
      </c>
      <c r="BH190" s="39">
        <v>54.053</v>
      </c>
      <c r="BI190" s="39">
        <v>53.577</v>
      </c>
      <c r="BJ190" s="39">
        <v>51.907</v>
      </c>
      <c r="BK190" s="39">
        <v>53.763</v>
      </c>
      <c r="BL190" s="39">
        <v>55.869</v>
      </c>
      <c r="BM190" s="39">
        <v>58.621</v>
      </c>
      <c r="BN190" s="39">
        <v>58.628</v>
      </c>
      <c r="BO190" s="39">
        <v>63.105</v>
      </c>
      <c r="BP190" s="39">
        <v>64.821</v>
      </c>
      <c r="BQ190" s="39">
        <v>70.56100000000001</v>
      </c>
      <c r="BR190" s="39">
        <v>71.399</v>
      </c>
      <c r="BS190" s="39">
        <v>69.327</v>
      </c>
      <c r="BT190" s="39">
        <v>70.285</v>
      </c>
      <c r="BU190" s="39">
        <v>73.06</v>
      </c>
      <c r="BV190" s="39">
        <v>70.675</v>
      </c>
      <c r="BW190" s="39">
        <v>71.301</v>
      </c>
      <c r="BX190" s="39">
        <v>65.869</v>
      </c>
      <c r="BY190" s="39">
        <v>63.084</v>
      </c>
      <c r="BZ190" s="39">
        <v>57.647</v>
      </c>
      <c r="CA190" s="39">
        <v>53.342</v>
      </c>
      <c r="CB190" s="39">
        <v>49.079</v>
      </c>
      <c r="CC190" s="39">
        <v>44.157</v>
      </c>
      <c r="CD190" s="39">
        <v>40.831</v>
      </c>
      <c r="CE190" s="39">
        <v>38.562</v>
      </c>
    </row>
    <row r="191" ht="12.9" customHeight="1">
      <c r="A191" s="40">
        <v>79</v>
      </c>
      <c r="B191" s="39">
        <v>75.511</v>
      </c>
      <c r="C191" s="39">
        <v>72.533</v>
      </c>
      <c r="D191" s="39">
        <v>50.9</v>
      </c>
      <c r="E191" s="39">
        <v>39.342</v>
      </c>
      <c r="F191" s="39">
        <v>42.691</v>
      </c>
      <c r="G191" s="39">
        <v>36.598</v>
      </c>
      <c r="H191" s="39">
        <v>54.511</v>
      </c>
      <c r="I191" s="39">
        <v>56.526</v>
      </c>
      <c r="J191" s="39">
        <v>63.182</v>
      </c>
      <c r="K191" s="39">
        <v>73.581</v>
      </c>
      <c r="L191" s="39">
        <v>71.111</v>
      </c>
      <c r="M191" s="39">
        <v>70.613</v>
      </c>
      <c r="N191" s="39">
        <v>69.371</v>
      </c>
      <c r="O191" s="39">
        <v>65.834</v>
      </c>
      <c r="P191" s="39">
        <v>72.19499999999999</v>
      </c>
      <c r="Q191" s="39">
        <v>69.67100000000001</v>
      </c>
      <c r="R191" s="39">
        <v>74.414</v>
      </c>
      <c r="S191" s="39">
        <v>74.473</v>
      </c>
      <c r="T191" s="39">
        <v>77.68300000000001</v>
      </c>
      <c r="U191" s="39">
        <v>78.13200000000001</v>
      </c>
      <c r="V191" s="39">
        <v>82.11499999999999</v>
      </c>
      <c r="W191" s="39">
        <v>79.239</v>
      </c>
      <c r="X191" s="39">
        <v>75.92100000000001</v>
      </c>
      <c r="Y191" s="39">
        <v>74.148</v>
      </c>
      <c r="Z191" s="39">
        <v>69.477</v>
      </c>
      <c r="AA191" s="39">
        <v>66.423</v>
      </c>
      <c r="AB191" s="39">
        <v>67.351</v>
      </c>
      <c r="AC191" s="39">
        <v>65.346</v>
      </c>
      <c r="AD191" s="39">
        <v>66.233</v>
      </c>
      <c r="AE191" s="39">
        <v>64.92</v>
      </c>
      <c r="AF191" s="39">
        <v>70.488</v>
      </c>
      <c r="AG191" s="39">
        <v>70.95399999999999</v>
      </c>
      <c r="AH191" s="39">
        <v>71.092</v>
      </c>
      <c r="AI191" s="39">
        <v>68.887</v>
      </c>
      <c r="AJ191" s="39">
        <v>70.283</v>
      </c>
      <c r="AK191" s="39">
        <v>72.024</v>
      </c>
      <c r="AL191" s="39">
        <v>73.643</v>
      </c>
      <c r="AM191" s="39">
        <v>69.77800000000001</v>
      </c>
      <c r="AN191" s="39">
        <v>72.35899999999999</v>
      </c>
      <c r="AO191" s="39">
        <v>73.258</v>
      </c>
      <c r="AP191" s="39">
        <v>77.693</v>
      </c>
      <c r="AQ191" s="39">
        <v>76.215</v>
      </c>
      <c r="AR191" s="39">
        <v>80.002</v>
      </c>
      <c r="AS191" s="39">
        <v>87.416</v>
      </c>
      <c r="AT191" s="39">
        <v>86.39700000000001</v>
      </c>
      <c r="AU191" s="39">
        <v>84.69199999999999</v>
      </c>
      <c r="AV191" s="39">
        <v>88.008</v>
      </c>
      <c r="AW191" s="39">
        <v>83.26000000000001</v>
      </c>
      <c r="AX191" s="39">
        <v>81.61199999999999</v>
      </c>
      <c r="AY191" s="39">
        <v>77.503</v>
      </c>
      <c r="AZ191" s="39">
        <v>74.819</v>
      </c>
      <c r="BA191" s="39">
        <v>71.791</v>
      </c>
      <c r="BB191" s="39">
        <v>68.126</v>
      </c>
      <c r="BC191" s="39">
        <v>63.981</v>
      </c>
      <c r="BD191" s="39">
        <v>61.179</v>
      </c>
      <c r="BE191" s="39">
        <v>59.401</v>
      </c>
      <c r="BF191" s="39">
        <v>57.361</v>
      </c>
      <c r="BG191" s="39">
        <v>53.643</v>
      </c>
      <c r="BH191" s="39">
        <v>51.475</v>
      </c>
      <c r="BI191" s="39">
        <v>49.138</v>
      </c>
      <c r="BJ191" s="39">
        <v>48.731</v>
      </c>
      <c r="BK191" s="39">
        <v>47.237</v>
      </c>
      <c r="BL191" s="39">
        <v>48.956</v>
      </c>
      <c r="BM191" s="39">
        <v>50.906</v>
      </c>
      <c r="BN191" s="39">
        <v>53.447</v>
      </c>
      <c r="BO191" s="39">
        <v>53.484</v>
      </c>
      <c r="BP191" s="39">
        <v>57.607</v>
      </c>
      <c r="BQ191" s="39">
        <v>59.211</v>
      </c>
      <c r="BR191" s="39">
        <v>64.498</v>
      </c>
      <c r="BS191" s="39">
        <v>65.30500000000001</v>
      </c>
      <c r="BT191" s="39">
        <v>63.448</v>
      </c>
      <c r="BU191" s="39">
        <v>64.366</v>
      </c>
      <c r="BV191" s="39">
        <v>66.952</v>
      </c>
      <c r="BW191" s="39">
        <v>64.806</v>
      </c>
      <c r="BX191" s="39">
        <v>65.423</v>
      </c>
      <c r="BY191" s="39">
        <v>60.474</v>
      </c>
      <c r="BZ191" s="39">
        <v>57.952</v>
      </c>
      <c r="CA191" s="39">
        <v>52.987</v>
      </c>
      <c r="CB191" s="39">
        <v>49.059</v>
      </c>
      <c r="CC191" s="39">
        <v>45.163</v>
      </c>
      <c r="CD191" s="39">
        <v>40.655</v>
      </c>
      <c r="CE191" s="39">
        <v>37.614</v>
      </c>
    </row>
    <row r="192" ht="12.9" customHeight="1">
      <c r="A192" s="40">
        <v>80</v>
      </c>
      <c r="B192" s="39">
        <v>71.251</v>
      </c>
      <c r="C192" s="39">
        <v>67.298</v>
      </c>
      <c r="D192" s="39">
        <v>64.63</v>
      </c>
      <c r="E192" s="39">
        <v>45.339</v>
      </c>
      <c r="F192" s="39">
        <v>35.032</v>
      </c>
      <c r="G192" s="39">
        <v>38.009</v>
      </c>
      <c r="H192" s="39">
        <v>32.575</v>
      </c>
      <c r="I192" s="39">
        <v>48.523</v>
      </c>
      <c r="J192" s="39">
        <v>50.311</v>
      </c>
      <c r="K192" s="39">
        <v>56.232</v>
      </c>
      <c r="L192" s="39">
        <v>65.48399999999999</v>
      </c>
      <c r="M192" s="39">
        <v>63.279</v>
      </c>
      <c r="N192" s="39">
        <v>62.833</v>
      </c>
      <c r="O192" s="39">
        <v>61.727</v>
      </c>
      <c r="P192" s="39">
        <v>58.578</v>
      </c>
      <c r="Q192" s="39">
        <v>64.242</v>
      </c>
      <c r="R192" s="39">
        <v>61.997</v>
      </c>
      <c r="S192" s="39">
        <v>66.22199999999999</v>
      </c>
      <c r="T192" s="39">
        <v>66.279</v>
      </c>
      <c r="U192" s="39">
        <v>69.14100000000001</v>
      </c>
      <c r="V192" s="39">
        <v>69.544</v>
      </c>
      <c r="W192" s="39">
        <v>73.09399999999999</v>
      </c>
      <c r="X192" s="39">
        <v>70.538</v>
      </c>
      <c r="Y192" s="39">
        <v>67.589</v>
      </c>
      <c r="Z192" s="39">
        <v>66.01600000000001</v>
      </c>
      <c r="AA192" s="39">
        <v>61.863</v>
      </c>
      <c r="AB192" s="39">
        <v>59.149</v>
      </c>
      <c r="AC192" s="39">
        <v>59.984</v>
      </c>
      <c r="AD192" s="39">
        <v>58.206</v>
      </c>
      <c r="AE192" s="39">
        <v>59.007</v>
      </c>
      <c r="AF192" s="39">
        <v>57.847</v>
      </c>
      <c r="AG192" s="39">
        <v>62.826</v>
      </c>
      <c r="AH192" s="39">
        <v>63.256</v>
      </c>
      <c r="AI192" s="39">
        <v>63.395</v>
      </c>
      <c r="AJ192" s="39">
        <v>61.444</v>
      </c>
      <c r="AK192" s="39">
        <v>62.709</v>
      </c>
      <c r="AL192" s="39">
        <v>64.283</v>
      </c>
      <c r="AM192" s="39">
        <v>65.749</v>
      </c>
      <c r="AN192" s="39">
        <v>62.317</v>
      </c>
      <c r="AO192" s="39">
        <v>64.646</v>
      </c>
      <c r="AP192" s="39">
        <v>65.473</v>
      </c>
      <c r="AQ192" s="39">
        <v>69.46599999999999</v>
      </c>
      <c r="AR192" s="39">
        <v>68.169</v>
      </c>
      <c r="AS192" s="39">
        <v>71.58799999999999</v>
      </c>
      <c r="AT192" s="39">
        <v>78.259</v>
      </c>
      <c r="AU192" s="39">
        <v>77.379</v>
      </c>
      <c r="AV192" s="39">
        <v>75.884</v>
      </c>
      <c r="AW192" s="39">
        <v>78.892</v>
      </c>
      <c r="AX192" s="39">
        <v>74.667</v>
      </c>
      <c r="AY192" s="39">
        <v>73.223</v>
      </c>
      <c r="AZ192" s="39">
        <v>69.56699999999999</v>
      </c>
      <c r="BA192" s="39">
        <v>67.18899999999999</v>
      </c>
      <c r="BB192" s="39">
        <v>64.499</v>
      </c>
      <c r="BC192" s="39">
        <v>61.236</v>
      </c>
      <c r="BD192" s="39">
        <v>57.536</v>
      </c>
      <c r="BE192" s="39">
        <v>55.043</v>
      </c>
      <c r="BF192" s="39">
        <v>53.47</v>
      </c>
      <c r="BG192" s="39">
        <v>51.66</v>
      </c>
      <c r="BH192" s="39">
        <v>48.334</v>
      </c>
      <c r="BI192" s="39">
        <v>46.404</v>
      </c>
      <c r="BJ192" s="39">
        <v>44.319</v>
      </c>
      <c r="BK192" s="39">
        <v>43.978</v>
      </c>
      <c r="BL192" s="39">
        <v>42.653</v>
      </c>
      <c r="BM192" s="39">
        <v>44.234</v>
      </c>
      <c r="BN192" s="39">
        <v>46.026</v>
      </c>
      <c r="BO192" s="39">
        <v>48.356</v>
      </c>
      <c r="BP192" s="39">
        <v>48.421</v>
      </c>
      <c r="BQ192" s="39">
        <v>52.191</v>
      </c>
      <c r="BR192" s="39">
        <v>53.681</v>
      </c>
      <c r="BS192" s="39">
        <v>58.518</v>
      </c>
      <c r="BT192" s="39">
        <v>59.29</v>
      </c>
      <c r="BU192" s="39">
        <v>57.639</v>
      </c>
      <c r="BV192" s="39">
        <v>58.513</v>
      </c>
      <c r="BW192" s="39">
        <v>60.908</v>
      </c>
      <c r="BX192" s="39">
        <v>58.993</v>
      </c>
      <c r="BY192" s="39">
        <v>59.595</v>
      </c>
      <c r="BZ192" s="39">
        <v>55.118</v>
      </c>
      <c r="CA192" s="39">
        <v>52.853</v>
      </c>
      <c r="CB192" s="39">
        <v>48.351</v>
      </c>
      <c r="CC192" s="39">
        <v>44.791</v>
      </c>
      <c r="CD192" s="39">
        <v>41.256</v>
      </c>
      <c r="CE192" s="39">
        <v>37.155</v>
      </c>
    </row>
    <row r="193" ht="12.9" customHeight="1">
      <c r="A193" s="40">
        <v>81</v>
      </c>
      <c r="B193" s="39">
        <v>67.40900000000001</v>
      </c>
      <c r="C193" s="39">
        <v>62.95</v>
      </c>
      <c r="D193" s="39">
        <v>59.446</v>
      </c>
      <c r="E193" s="39">
        <v>57.078</v>
      </c>
      <c r="F193" s="39">
        <v>40.03</v>
      </c>
      <c r="G193" s="39">
        <v>30.922</v>
      </c>
      <c r="H193" s="39">
        <v>33.545</v>
      </c>
      <c r="I193" s="39">
        <v>28.743</v>
      </c>
      <c r="J193" s="39">
        <v>42.816</v>
      </c>
      <c r="K193" s="39">
        <v>44.389</v>
      </c>
      <c r="L193" s="39">
        <v>49.609</v>
      </c>
      <c r="M193" s="39">
        <v>57.77</v>
      </c>
      <c r="N193" s="39">
        <v>55.822</v>
      </c>
      <c r="O193" s="39">
        <v>55.427</v>
      </c>
      <c r="P193" s="39">
        <v>54.45</v>
      </c>
      <c r="Q193" s="39">
        <v>51.673</v>
      </c>
      <c r="R193" s="39">
        <v>56.672</v>
      </c>
      <c r="S193" s="39">
        <v>54.693</v>
      </c>
      <c r="T193" s="39">
        <v>58.424</v>
      </c>
      <c r="U193" s="39">
        <v>58.478</v>
      </c>
      <c r="V193" s="39">
        <v>61.007</v>
      </c>
      <c r="W193" s="39">
        <v>61.365</v>
      </c>
      <c r="X193" s="39">
        <v>64.504</v>
      </c>
      <c r="Y193" s="39">
        <v>62.253</v>
      </c>
      <c r="Z193" s="39">
        <v>59.656</v>
      </c>
      <c r="AA193" s="39">
        <v>58.274</v>
      </c>
      <c r="AB193" s="39">
        <v>54.614</v>
      </c>
      <c r="AC193" s="39">
        <v>52.225</v>
      </c>
      <c r="AD193" s="39">
        <v>52.972</v>
      </c>
      <c r="AE193" s="39">
        <v>51.41</v>
      </c>
      <c r="AF193" s="39">
        <v>52.128</v>
      </c>
      <c r="AG193" s="39">
        <v>51.114</v>
      </c>
      <c r="AH193" s="39">
        <v>55.53</v>
      </c>
      <c r="AI193" s="39">
        <v>55.926</v>
      </c>
      <c r="AJ193" s="39">
        <v>56.065</v>
      </c>
      <c r="AK193" s="39">
        <v>54.355</v>
      </c>
      <c r="AL193" s="39">
        <v>55.491</v>
      </c>
      <c r="AM193" s="39">
        <v>56.903</v>
      </c>
      <c r="AN193" s="39">
        <v>58.222</v>
      </c>
      <c r="AO193" s="39">
        <v>55.201</v>
      </c>
      <c r="AP193" s="39">
        <v>57.286</v>
      </c>
      <c r="AQ193" s="39">
        <v>58.042</v>
      </c>
      <c r="AR193" s="39">
        <v>61.608</v>
      </c>
      <c r="AS193" s="39">
        <v>60.482</v>
      </c>
      <c r="AT193" s="39">
        <v>63.545</v>
      </c>
      <c r="AU193" s="39">
        <v>69.5</v>
      </c>
      <c r="AV193" s="39">
        <v>68.75</v>
      </c>
      <c r="AW193" s="39">
        <v>67.452</v>
      </c>
      <c r="AX193" s="39">
        <v>70.161</v>
      </c>
      <c r="AY193" s="39">
        <v>66.434</v>
      </c>
      <c r="AZ193" s="39">
        <v>65.181</v>
      </c>
      <c r="BA193" s="39">
        <v>61.956</v>
      </c>
      <c r="BB193" s="39">
        <v>59.868</v>
      </c>
      <c r="BC193" s="39">
        <v>57.5</v>
      </c>
      <c r="BD193" s="39">
        <v>54.618</v>
      </c>
      <c r="BE193" s="39">
        <v>51.344</v>
      </c>
      <c r="BF193" s="39">
        <v>49.144</v>
      </c>
      <c r="BG193" s="39">
        <v>47.766</v>
      </c>
      <c r="BH193" s="39">
        <v>46.174</v>
      </c>
      <c r="BI193" s="39">
        <v>43.224</v>
      </c>
      <c r="BJ193" s="39">
        <v>41.521</v>
      </c>
      <c r="BK193" s="39">
        <v>39.677</v>
      </c>
      <c r="BL193" s="39">
        <v>39.395</v>
      </c>
      <c r="BM193" s="39">
        <v>38.23</v>
      </c>
      <c r="BN193" s="39">
        <v>39.674</v>
      </c>
      <c r="BO193" s="39">
        <v>41.31</v>
      </c>
      <c r="BP193" s="39">
        <v>43.432</v>
      </c>
      <c r="BQ193" s="39">
        <v>43.518</v>
      </c>
      <c r="BR193" s="39">
        <v>46.942</v>
      </c>
      <c r="BS193" s="39">
        <v>48.315</v>
      </c>
      <c r="BT193" s="39">
        <v>52.709</v>
      </c>
      <c r="BU193" s="39">
        <v>53.442</v>
      </c>
      <c r="BV193" s="39">
        <v>51.988</v>
      </c>
      <c r="BW193" s="39">
        <v>52.813</v>
      </c>
      <c r="BX193" s="39">
        <v>55.016</v>
      </c>
      <c r="BY193" s="39">
        <v>53.321</v>
      </c>
      <c r="BZ193" s="39">
        <v>53.904</v>
      </c>
      <c r="CA193" s="39">
        <v>49.886</v>
      </c>
      <c r="CB193" s="39">
        <v>47.867</v>
      </c>
      <c r="CC193" s="39">
        <v>43.816</v>
      </c>
      <c r="CD193" s="39">
        <v>40.614</v>
      </c>
      <c r="CE193" s="39">
        <v>37.431</v>
      </c>
    </row>
    <row r="194" ht="12.9" customHeight="1">
      <c r="A194" s="40">
        <v>82</v>
      </c>
      <c r="B194" s="39">
        <v>64.002</v>
      </c>
      <c r="C194" s="39">
        <v>59.017</v>
      </c>
      <c r="D194" s="39">
        <v>55.104</v>
      </c>
      <c r="E194" s="39">
        <v>52.028</v>
      </c>
      <c r="F194" s="39">
        <v>49.946</v>
      </c>
      <c r="G194" s="39">
        <v>35.021</v>
      </c>
      <c r="H194" s="39">
        <v>27.047</v>
      </c>
      <c r="I194" s="39">
        <v>29.338</v>
      </c>
      <c r="J194" s="39">
        <v>25.133</v>
      </c>
      <c r="K194" s="39">
        <v>37.439</v>
      </c>
      <c r="L194" s="39">
        <v>38.811</v>
      </c>
      <c r="M194" s="39">
        <v>43.372</v>
      </c>
      <c r="N194" s="39">
        <v>50.507</v>
      </c>
      <c r="O194" s="39">
        <v>48.802</v>
      </c>
      <c r="P194" s="39">
        <v>48.457</v>
      </c>
      <c r="Q194" s="39">
        <v>47.604</v>
      </c>
      <c r="R194" s="39">
        <v>45.177</v>
      </c>
      <c r="S194" s="39">
        <v>49.549</v>
      </c>
      <c r="T194" s="39">
        <v>47.822</v>
      </c>
      <c r="U194" s="39">
        <v>51.088</v>
      </c>
      <c r="V194" s="39">
        <v>51.138</v>
      </c>
      <c r="W194" s="39">
        <v>53.353</v>
      </c>
      <c r="X194" s="39">
        <v>53.671</v>
      </c>
      <c r="Y194" s="39">
        <v>56.422</v>
      </c>
      <c r="Z194" s="39">
        <v>54.459</v>
      </c>
      <c r="AA194" s="39">
        <v>52.194</v>
      </c>
      <c r="AB194" s="39">
        <v>50.992</v>
      </c>
      <c r="AC194" s="39">
        <v>47.797</v>
      </c>
      <c r="AD194" s="39">
        <v>45.714</v>
      </c>
      <c r="AE194" s="39">
        <v>46.377</v>
      </c>
      <c r="AF194" s="39">
        <v>45.019</v>
      </c>
      <c r="AG194" s="39">
        <v>45.658</v>
      </c>
      <c r="AH194" s="39">
        <v>44.781</v>
      </c>
      <c r="AI194" s="39">
        <v>48.664</v>
      </c>
      <c r="AJ194" s="39">
        <v>49.026</v>
      </c>
      <c r="AK194" s="39">
        <v>49.162</v>
      </c>
      <c r="AL194" s="39">
        <v>47.677</v>
      </c>
      <c r="AM194" s="39">
        <v>48.691</v>
      </c>
      <c r="AN194" s="39">
        <v>49.948</v>
      </c>
      <c r="AO194" s="39">
        <v>51.125</v>
      </c>
      <c r="AP194" s="39">
        <v>48.489</v>
      </c>
      <c r="AQ194" s="39">
        <v>50.342</v>
      </c>
      <c r="AR194" s="39">
        <v>51.027</v>
      </c>
      <c r="AS194" s="39">
        <v>54.186</v>
      </c>
      <c r="AT194" s="39">
        <v>53.219</v>
      </c>
      <c r="AU194" s="39">
        <v>55.94</v>
      </c>
      <c r="AV194" s="39">
        <v>61.213</v>
      </c>
      <c r="AW194" s="39">
        <v>60.58</v>
      </c>
      <c r="AX194" s="39">
        <v>59.465</v>
      </c>
      <c r="AY194" s="39">
        <v>61.886</v>
      </c>
      <c r="AZ194" s="39">
        <v>58.627</v>
      </c>
      <c r="BA194" s="39">
        <v>57.551</v>
      </c>
      <c r="BB194" s="39">
        <v>54.732</v>
      </c>
      <c r="BC194" s="39">
        <v>52.915</v>
      </c>
      <c r="BD194" s="39">
        <v>50.85</v>
      </c>
      <c r="BE194" s="39">
        <v>48.327</v>
      </c>
      <c r="BF194" s="39">
        <v>45.455</v>
      </c>
      <c r="BG194" s="39">
        <v>43.532</v>
      </c>
      <c r="BH194" s="39">
        <v>42.336</v>
      </c>
      <c r="BI194" s="39">
        <v>40.949</v>
      </c>
      <c r="BJ194" s="39">
        <v>38.354</v>
      </c>
      <c r="BK194" s="39">
        <v>36.865</v>
      </c>
      <c r="BL194" s="39">
        <v>35.249</v>
      </c>
      <c r="BM194" s="39">
        <v>35.021</v>
      </c>
      <c r="BN194" s="39">
        <v>34.006</v>
      </c>
      <c r="BO194" s="39">
        <v>35.314</v>
      </c>
      <c r="BP194" s="39">
        <v>36.796</v>
      </c>
      <c r="BQ194" s="39">
        <v>38.713</v>
      </c>
      <c r="BR194" s="39">
        <v>38.816</v>
      </c>
      <c r="BS194" s="39">
        <v>41.901</v>
      </c>
      <c r="BT194" s="39">
        <v>43.157</v>
      </c>
      <c r="BU194" s="39">
        <v>47.117</v>
      </c>
      <c r="BV194" s="39">
        <v>47.806</v>
      </c>
      <c r="BW194" s="39">
        <v>46.538</v>
      </c>
      <c r="BX194" s="39">
        <v>47.31</v>
      </c>
      <c r="BY194" s="39">
        <v>49.32</v>
      </c>
      <c r="BZ194" s="39">
        <v>47.834</v>
      </c>
      <c r="CA194" s="39">
        <v>48.393</v>
      </c>
      <c r="CB194" s="39">
        <v>44.816</v>
      </c>
      <c r="CC194" s="39">
        <v>43.032</v>
      </c>
      <c r="CD194" s="39">
        <v>39.417</v>
      </c>
      <c r="CE194" s="39">
        <v>36.561</v>
      </c>
    </row>
    <row r="195" ht="12.9" customHeight="1">
      <c r="A195" s="40">
        <v>83</v>
      </c>
      <c r="B195" s="39">
        <v>47.725</v>
      </c>
      <c r="C195" s="39">
        <v>55.511</v>
      </c>
      <c r="D195" s="39">
        <v>51.177</v>
      </c>
      <c r="E195" s="39">
        <v>47.775</v>
      </c>
      <c r="F195" s="39">
        <v>45.1</v>
      </c>
      <c r="G195" s="39">
        <v>43.288</v>
      </c>
      <c r="H195" s="39">
        <v>30.345</v>
      </c>
      <c r="I195" s="39">
        <v>23.431</v>
      </c>
      <c r="J195" s="39">
        <v>25.412</v>
      </c>
      <c r="K195" s="39">
        <v>21.767</v>
      </c>
      <c r="L195" s="39">
        <v>32.425</v>
      </c>
      <c r="M195" s="39">
        <v>33.611</v>
      </c>
      <c r="N195" s="39">
        <v>37.561</v>
      </c>
      <c r="O195" s="39">
        <v>43.74</v>
      </c>
      <c r="P195" s="39">
        <v>42.264</v>
      </c>
      <c r="Q195" s="39">
        <v>41.966</v>
      </c>
      <c r="R195" s="39">
        <v>41.228</v>
      </c>
      <c r="S195" s="39">
        <v>39.127</v>
      </c>
      <c r="T195" s="39">
        <v>42.917</v>
      </c>
      <c r="U195" s="39">
        <v>41.424</v>
      </c>
      <c r="V195" s="39">
        <v>44.255</v>
      </c>
      <c r="W195" s="39">
        <v>44.301</v>
      </c>
      <c r="X195" s="39">
        <v>46.224</v>
      </c>
      <c r="Y195" s="39">
        <v>46.505</v>
      </c>
      <c r="Z195" s="39">
        <v>48.894</v>
      </c>
      <c r="AA195" s="39">
        <v>47.2</v>
      </c>
      <c r="AB195" s="39">
        <v>45.243</v>
      </c>
      <c r="AC195" s="39">
        <v>44.208</v>
      </c>
      <c r="AD195" s="39">
        <v>41.445</v>
      </c>
      <c r="AE195" s="39">
        <v>39.646</v>
      </c>
      <c r="AF195" s="39">
        <v>40.229</v>
      </c>
      <c r="AG195" s="39">
        <v>39.06</v>
      </c>
      <c r="AH195" s="39">
        <v>39.625</v>
      </c>
      <c r="AI195" s="39">
        <v>38.874</v>
      </c>
      <c r="AJ195" s="39">
        <v>42.259</v>
      </c>
      <c r="AK195" s="39">
        <v>42.586</v>
      </c>
      <c r="AL195" s="39">
        <v>42.718</v>
      </c>
      <c r="AM195" s="39">
        <v>41.441</v>
      </c>
      <c r="AN195" s="39">
        <v>42.337</v>
      </c>
      <c r="AO195" s="39">
        <v>43.447</v>
      </c>
      <c r="AP195" s="39">
        <v>44.488</v>
      </c>
      <c r="AQ195" s="39">
        <v>42.21</v>
      </c>
      <c r="AR195" s="39">
        <v>43.841</v>
      </c>
      <c r="AS195" s="39">
        <v>44.457</v>
      </c>
      <c r="AT195" s="39">
        <v>47.232</v>
      </c>
      <c r="AU195" s="39">
        <v>46.409</v>
      </c>
      <c r="AV195" s="39">
        <v>48.805</v>
      </c>
      <c r="AW195" s="39">
        <v>53.433</v>
      </c>
      <c r="AX195" s="39">
        <v>52.906</v>
      </c>
      <c r="AY195" s="39">
        <v>51.958</v>
      </c>
      <c r="AZ195" s="39">
        <v>54.102</v>
      </c>
      <c r="BA195" s="39">
        <v>51.279</v>
      </c>
      <c r="BB195" s="39">
        <v>50.364</v>
      </c>
      <c r="BC195" s="39">
        <v>47.922</v>
      </c>
      <c r="BD195" s="39">
        <v>46.356</v>
      </c>
      <c r="BE195" s="39">
        <v>44.572</v>
      </c>
      <c r="BF195" s="39">
        <v>42.384</v>
      </c>
      <c r="BG195" s="39">
        <v>39.887</v>
      </c>
      <c r="BH195" s="39">
        <v>38.221</v>
      </c>
      <c r="BI195" s="39">
        <v>37.193</v>
      </c>
      <c r="BJ195" s="39">
        <v>35.996</v>
      </c>
      <c r="BK195" s="39">
        <v>33.734</v>
      </c>
      <c r="BL195" s="39">
        <v>32.444</v>
      </c>
      <c r="BM195" s="39">
        <v>31.04</v>
      </c>
      <c r="BN195" s="39">
        <v>30.859</v>
      </c>
      <c r="BO195" s="39">
        <v>29.984</v>
      </c>
      <c r="BP195" s="39">
        <v>31.159</v>
      </c>
      <c r="BQ195" s="39">
        <v>32.488</v>
      </c>
      <c r="BR195" s="39">
        <v>34.206</v>
      </c>
      <c r="BS195" s="39">
        <v>34.32</v>
      </c>
      <c r="BT195" s="39">
        <v>37.075</v>
      </c>
      <c r="BU195" s="39">
        <v>38.214</v>
      </c>
      <c r="BV195" s="39">
        <v>41.753</v>
      </c>
      <c r="BW195" s="39">
        <v>42.393</v>
      </c>
      <c r="BX195" s="39">
        <v>41.297</v>
      </c>
      <c r="BY195" s="39">
        <v>42.014</v>
      </c>
      <c r="BZ195" s="39">
        <v>43.831</v>
      </c>
      <c r="CA195" s="39">
        <v>42.541</v>
      </c>
      <c r="CB195" s="39">
        <v>43.069</v>
      </c>
      <c r="CC195" s="39">
        <v>39.913</v>
      </c>
      <c r="CD195" s="39">
        <v>38.351</v>
      </c>
      <c r="CE195" s="39">
        <v>35.153</v>
      </c>
    </row>
    <row r="196" ht="12.9" customHeight="1">
      <c r="A196" s="40">
        <v>84</v>
      </c>
      <c r="B196" s="39">
        <v>34.369</v>
      </c>
      <c r="C196" s="39">
        <v>41.001</v>
      </c>
      <c r="D196" s="39">
        <v>47.68</v>
      </c>
      <c r="E196" s="39">
        <v>43.949</v>
      </c>
      <c r="F196" s="39">
        <v>41.02</v>
      </c>
      <c r="G196" s="39">
        <v>38.717</v>
      </c>
      <c r="H196" s="39">
        <v>37.155</v>
      </c>
      <c r="I196" s="39">
        <v>26.041</v>
      </c>
      <c r="J196" s="39">
        <v>20.103</v>
      </c>
      <c r="K196" s="39">
        <v>21.802</v>
      </c>
      <c r="L196" s="39">
        <v>18.671</v>
      </c>
      <c r="M196" s="39">
        <v>27.815</v>
      </c>
      <c r="N196" s="39">
        <v>28.831</v>
      </c>
      <c r="O196" s="39">
        <v>32.22</v>
      </c>
      <c r="P196" s="39">
        <v>37.521</v>
      </c>
      <c r="Q196" s="39">
        <v>36.255</v>
      </c>
      <c r="R196" s="39">
        <v>36</v>
      </c>
      <c r="S196" s="39">
        <v>35.369</v>
      </c>
      <c r="T196" s="39">
        <v>33.568</v>
      </c>
      <c r="U196" s="39">
        <v>36.823</v>
      </c>
      <c r="V196" s="39">
        <v>35.543</v>
      </c>
      <c r="W196" s="39">
        <v>37.975</v>
      </c>
      <c r="X196" s="39">
        <v>38.018</v>
      </c>
      <c r="Y196" s="39">
        <v>39.672</v>
      </c>
      <c r="Z196" s="39">
        <v>39.918</v>
      </c>
      <c r="AA196" s="39">
        <v>41.974</v>
      </c>
      <c r="AB196" s="39">
        <v>40.525</v>
      </c>
      <c r="AC196" s="39">
        <v>38.851</v>
      </c>
      <c r="AD196" s="39">
        <v>37.969</v>
      </c>
      <c r="AE196" s="39">
        <v>35.602</v>
      </c>
      <c r="AF196" s="39">
        <v>34.063</v>
      </c>
      <c r="AG196" s="39">
        <v>34.573</v>
      </c>
      <c r="AH196" s="39">
        <v>33.576</v>
      </c>
      <c r="AI196" s="39">
        <v>34.071</v>
      </c>
      <c r="AJ196" s="39">
        <v>33.435</v>
      </c>
      <c r="AK196" s="39">
        <v>36.358</v>
      </c>
      <c r="AL196" s="39">
        <v>36.651</v>
      </c>
      <c r="AM196" s="39">
        <v>36.777</v>
      </c>
      <c r="AN196" s="39">
        <v>35.69</v>
      </c>
      <c r="AO196" s="39">
        <v>36.475</v>
      </c>
      <c r="AP196" s="39">
        <v>37.445</v>
      </c>
      <c r="AQ196" s="39">
        <v>38.358</v>
      </c>
      <c r="AR196" s="39">
        <v>36.407</v>
      </c>
      <c r="AS196" s="39">
        <v>37.831</v>
      </c>
      <c r="AT196" s="39">
        <v>38.379</v>
      </c>
      <c r="AU196" s="39">
        <v>40.792</v>
      </c>
      <c r="AV196" s="39">
        <v>40.1</v>
      </c>
      <c r="AW196" s="39">
        <v>42.191</v>
      </c>
      <c r="AX196" s="39">
        <v>46.215</v>
      </c>
      <c r="AY196" s="39">
        <v>45.782</v>
      </c>
      <c r="AZ196" s="39">
        <v>44.984</v>
      </c>
      <c r="BA196" s="39">
        <v>46.864</v>
      </c>
      <c r="BB196" s="39">
        <v>44.441</v>
      </c>
      <c r="BC196" s="39">
        <v>43.671</v>
      </c>
      <c r="BD196" s="39">
        <v>41.576</v>
      </c>
      <c r="BE196" s="39">
        <v>40.24</v>
      </c>
      <c r="BF196" s="39">
        <v>38.711</v>
      </c>
      <c r="BG196" s="39">
        <v>36.832</v>
      </c>
      <c r="BH196" s="39">
        <v>34.681</v>
      </c>
      <c r="BI196" s="39">
        <v>33.252</v>
      </c>
      <c r="BJ196" s="39">
        <v>32.376</v>
      </c>
      <c r="BK196" s="39">
        <v>31.352</v>
      </c>
      <c r="BL196" s="39">
        <v>29.4</v>
      </c>
      <c r="BM196" s="39">
        <v>28.292</v>
      </c>
      <c r="BN196" s="39">
        <v>27.084</v>
      </c>
      <c r="BO196" s="39">
        <v>26.943</v>
      </c>
      <c r="BP196" s="39">
        <v>26.196</v>
      </c>
      <c r="BQ196" s="39">
        <v>27.241</v>
      </c>
      <c r="BR196" s="39">
        <v>28.423</v>
      </c>
      <c r="BS196" s="39">
        <v>29.947</v>
      </c>
      <c r="BT196" s="39">
        <v>30.067</v>
      </c>
      <c r="BU196" s="39">
        <v>32.504</v>
      </c>
      <c r="BV196" s="39">
        <v>33.526</v>
      </c>
      <c r="BW196" s="39">
        <v>36.658</v>
      </c>
      <c r="BX196" s="39">
        <v>37.247</v>
      </c>
      <c r="BY196" s="39">
        <v>36.309</v>
      </c>
      <c r="BZ196" s="39">
        <v>36.965</v>
      </c>
      <c r="CA196" s="39">
        <v>38.592</v>
      </c>
      <c r="CB196" s="39">
        <v>37.483</v>
      </c>
      <c r="CC196" s="39">
        <v>37.976</v>
      </c>
      <c r="CD196" s="39">
        <v>35.217</v>
      </c>
      <c r="CE196" s="39">
        <v>33.863</v>
      </c>
    </row>
    <row r="197" ht="12.9" customHeight="1">
      <c r="A197" s="40">
        <v>85</v>
      </c>
      <c r="B197" s="39">
        <v>23.12</v>
      </c>
      <c r="C197" s="39">
        <v>29.241</v>
      </c>
      <c r="D197" s="39">
        <v>34.876</v>
      </c>
      <c r="E197" s="39">
        <v>40.55</v>
      </c>
      <c r="F197" s="39">
        <v>37.371</v>
      </c>
      <c r="G197" s="39">
        <v>34.875</v>
      </c>
      <c r="H197" s="39">
        <v>32.912</v>
      </c>
      <c r="I197" s="39">
        <v>31.58</v>
      </c>
      <c r="J197" s="39">
        <v>22.13</v>
      </c>
      <c r="K197" s="39">
        <v>17.081</v>
      </c>
      <c r="L197" s="39">
        <v>18.522</v>
      </c>
      <c r="M197" s="39">
        <v>15.86</v>
      </c>
      <c r="N197" s="39">
        <v>23.63</v>
      </c>
      <c r="O197" s="39">
        <v>24.492</v>
      </c>
      <c r="P197" s="39">
        <v>27.372</v>
      </c>
      <c r="Q197" s="39">
        <v>31.876</v>
      </c>
      <c r="R197" s="39">
        <v>30.801</v>
      </c>
      <c r="S197" s="39">
        <v>30.585</v>
      </c>
      <c r="T197" s="39">
        <v>30.049</v>
      </c>
      <c r="U197" s="39">
        <v>28.521</v>
      </c>
      <c r="V197" s="39">
        <v>31.288</v>
      </c>
      <c r="W197" s="39">
        <v>30.202</v>
      </c>
      <c r="X197" s="39">
        <v>32.272</v>
      </c>
      <c r="Y197" s="39">
        <v>32.311</v>
      </c>
      <c r="Z197" s="39">
        <v>33.721</v>
      </c>
      <c r="AA197" s="39">
        <v>33.934</v>
      </c>
      <c r="AB197" s="39">
        <v>35.688</v>
      </c>
      <c r="AC197" s="39">
        <v>34.461</v>
      </c>
      <c r="AD197" s="39">
        <v>33.043</v>
      </c>
      <c r="AE197" s="39">
        <v>32.299</v>
      </c>
      <c r="AF197" s="39">
        <v>30.29</v>
      </c>
      <c r="AG197" s="39">
        <v>28.987</v>
      </c>
      <c r="AH197" s="39">
        <v>29.428</v>
      </c>
      <c r="AI197" s="39">
        <v>28.586</v>
      </c>
      <c r="AJ197" s="39">
        <v>29.016</v>
      </c>
      <c r="AK197" s="39">
        <v>28.482</v>
      </c>
      <c r="AL197" s="39">
        <v>30.982</v>
      </c>
      <c r="AM197" s="39">
        <v>31.242</v>
      </c>
      <c r="AN197" s="39">
        <v>31.36</v>
      </c>
      <c r="AO197" s="39">
        <v>30.443</v>
      </c>
      <c r="AP197" s="39">
        <v>31.123</v>
      </c>
      <c r="AQ197" s="39">
        <v>31.964</v>
      </c>
      <c r="AR197" s="39">
        <v>32.755</v>
      </c>
      <c r="AS197" s="39">
        <v>31.101</v>
      </c>
      <c r="AT197" s="39">
        <v>32.331</v>
      </c>
      <c r="AU197" s="39">
        <v>32.813</v>
      </c>
      <c r="AV197" s="39">
        <v>34.893</v>
      </c>
      <c r="AW197" s="39">
        <v>34.316</v>
      </c>
      <c r="AX197" s="39">
        <v>36.122</v>
      </c>
      <c r="AY197" s="39">
        <v>39.587</v>
      </c>
      <c r="AZ197" s="39">
        <v>39.235</v>
      </c>
      <c r="BA197" s="39">
        <v>38.569</v>
      </c>
      <c r="BB197" s="39">
        <v>40.203</v>
      </c>
      <c r="BC197" s="39">
        <v>38.143</v>
      </c>
      <c r="BD197" s="39">
        <v>37.501</v>
      </c>
      <c r="BE197" s="39">
        <v>35.72</v>
      </c>
      <c r="BF197" s="39">
        <v>34.59</v>
      </c>
      <c r="BG197" s="39">
        <v>33.293</v>
      </c>
      <c r="BH197" s="39">
        <v>31.693</v>
      </c>
      <c r="BI197" s="39">
        <v>29.858</v>
      </c>
      <c r="BJ197" s="39">
        <v>28.644</v>
      </c>
      <c r="BK197" s="39">
        <v>27.905</v>
      </c>
      <c r="BL197" s="39">
        <v>27.038</v>
      </c>
      <c r="BM197" s="39">
        <v>25.368</v>
      </c>
      <c r="BN197" s="39">
        <v>24.426</v>
      </c>
      <c r="BO197" s="39">
        <v>23.397</v>
      </c>
      <c r="BP197" s="39">
        <v>23.289</v>
      </c>
      <c r="BQ197" s="39">
        <v>22.656</v>
      </c>
      <c r="BR197" s="39">
        <v>23.576</v>
      </c>
      <c r="BS197" s="39">
        <v>24.615</v>
      </c>
      <c r="BT197" s="39">
        <v>25.953</v>
      </c>
      <c r="BU197" s="39">
        <v>26.074</v>
      </c>
      <c r="BV197" s="39">
        <v>28.208</v>
      </c>
      <c r="BW197" s="39">
        <v>29.115</v>
      </c>
      <c r="BX197" s="39">
        <v>31.857</v>
      </c>
      <c r="BY197" s="39">
        <v>32.391</v>
      </c>
      <c r="BZ197" s="39">
        <v>31.596</v>
      </c>
      <c r="CA197" s="39">
        <v>32.189</v>
      </c>
      <c r="CB197" s="39">
        <v>33.63</v>
      </c>
      <c r="CC197" s="39">
        <v>32.685</v>
      </c>
      <c r="CD197" s="39">
        <v>33.138</v>
      </c>
      <c r="CE197" s="39">
        <v>30.75</v>
      </c>
    </row>
    <row r="198" ht="12.9" customHeight="1">
      <c r="A198" s="40">
        <v>86</v>
      </c>
      <c r="B198" s="39">
        <v>16.628</v>
      </c>
      <c r="C198" s="39">
        <v>19.48</v>
      </c>
      <c r="D198" s="39">
        <v>24.633</v>
      </c>
      <c r="E198" s="39">
        <v>29.375</v>
      </c>
      <c r="F198" s="39">
        <v>34.149</v>
      </c>
      <c r="G198" s="39">
        <v>31.467</v>
      </c>
      <c r="H198" s="39">
        <v>29.362</v>
      </c>
      <c r="I198" s="39">
        <v>27.706</v>
      </c>
      <c r="J198" s="39">
        <v>26.582</v>
      </c>
      <c r="K198" s="39">
        <v>18.624</v>
      </c>
      <c r="L198" s="39">
        <v>14.372</v>
      </c>
      <c r="M198" s="39">
        <v>15.584</v>
      </c>
      <c r="N198" s="39">
        <v>13.343</v>
      </c>
      <c r="O198" s="39">
        <v>19.881</v>
      </c>
      <c r="P198" s="39">
        <v>20.607</v>
      </c>
      <c r="Q198" s="39">
        <v>23.03</v>
      </c>
      <c r="R198" s="39">
        <v>26.821</v>
      </c>
      <c r="S198" s="39">
        <v>25.916</v>
      </c>
      <c r="T198" s="39">
        <v>25.735</v>
      </c>
      <c r="U198" s="39">
        <v>25.285</v>
      </c>
      <c r="V198" s="39">
        <v>24</v>
      </c>
      <c r="W198" s="39">
        <v>26.331</v>
      </c>
      <c r="X198" s="39">
        <v>25.419</v>
      </c>
      <c r="Y198" s="39">
        <v>27.164</v>
      </c>
      <c r="Z198" s="39">
        <v>27.199</v>
      </c>
      <c r="AA198" s="39">
        <v>28.39</v>
      </c>
      <c r="AB198" s="39">
        <v>28.573</v>
      </c>
      <c r="AC198" s="39">
        <v>30.055</v>
      </c>
      <c r="AD198" s="39">
        <v>29.026</v>
      </c>
      <c r="AE198" s="39">
        <v>27.835</v>
      </c>
      <c r="AF198" s="39">
        <v>27.213</v>
      </c>
      <c r="AG198" s="39">
        <v>25.525</v>
      </c>
      <c r="AH198" s="39">
        <v>24.432</v>
      </c>
      <c r="AI198" s="39">
        <v>24.809</v>
      </c>
      <c r="AJ198" s="39">
        <v>24.105</v>
      </c>
      <c r="AK198" s="39">
        <v>24.474</v>
      </c>
      <c r="AL198" s="39">
        <v>24.03</v>
      </c>
      <c r="AM198" s="39">
        <v>26.148</v>
      </c>
      <c r="AN198" s="39">
        <v>26.375</v>
      </c>
      <c r="AO198" s="39">
        <v>26.483</v>
      </c>
      <c r="AP198" s="39">
        <v>25.716</v>
      </c>
      <c r="AQ198" s="39">
        <v>26.3</v>
      </c>
      <c r="AR198" s="39">
        <v>27.02</v>
      </c>
      <c r="AS198" s="39">
        <v>27.7</v>
      </c>
      <c r="AT198" s="39">
        <v>26.31</v>
      </c>
      <c r="AU198" s="39">
        <v>27.361</v>
      </c>
      <c r="AV198" s="39">
        <v>27.78</v>
      </c>
      <c r="AW198" s="39">
        <v>29.554</v>
      </c>
      <c r="AX198" s="39">
        <v>29.077</v>
      </c>
      <c r="AY198" s="39">
        <v>30.621</v>
      </c>
      <c r="AZ198" s="39">
        <v>33.575</v>
      </c>
      <c r="BA198" s="39">
        <v>33.291</v>
      </c>
      <c r="BB198" s="39">
        <v>32.741</v>
      </c>
      <c r="BC198" s="39">
        <v>34.144</v>
      </c>
      <c r="BD198" s="39">
        <v>32.409</v>
      </c>
      <c r="BE198" s="39">
        <v>31.879</v>
      </c>
      <c r="BF198" s="39">
        <v>30.379</v>
      </c>
      <c r="BG198" s="39">
        <v>29.431</v>
      </c>
      <c r="BH198" s="39">
        <v>28.342</v>
      </c>
      <c r="BI198" s="39">
        <v>26.993</v>
      </c>
      <c r="BJ198" s="39">
        <v>25.443</v>
      </c>
      <c r="BK198" s="39">
        <v>24.42</v>
      </c>
      <c r="BL198" s="39">
        <v>23.802</v>
      </c>
      <c r="BM198" s="39">
        <v>23.075</v>
      </c>
      <c r="BN198" s="39">
        <v>21.66</v>
      </c>
      <c r="BO198" s="39">
        <v>20.867</v>
      </c>
      <c r="BP198" s="39">
        <v>19.998</v>
      </c>
      <c r="BQ198" s="39">
        <v>19.917</v>
      </c>
      <c r="BR198" s="39">
        <v>19.387</v>
      </c>
      <c r="BS198" s="39">
        <v>20.186</v>
      </c>
      <c r="BT198" s="39">
        <v>21.089</v>
      </c>
      <c r="BU198" s="39">
        <v>22.249</v>
      </c>
      <c r="BV198" s="39">
        <v>22.366</v>
      </c>
      <c r="BW198" s="39">
        <v>24.213</v>
      </c>
      <c r="BX198" s="39">
        <v>25.007</v>
      </c>
      <c r="BY198" s="39">
        <v>27.381</v>
      </c>
      <c r="BZ198" s="39">
        <v>27.857</v>
      </c>
      <c r="CA198" s="39">
        <v>27.19</v>
      </c>
      <c r="CB198" s="39">
        <v>27.718</v>
      </c>
      <c r="CC198" s="39">
        <v>28.978</v>
      </c>
      <c r="CD198" s="39">
        <v>28.181</v>
      </c>
      <c r="CE198" s="39">
        <v>28.59</v>
      </c>
    </row>
    <row r="199" ht="12.9" customHeight="1">
      <c r="A199" s="40">
        <v>87</v>
      </c>
      <c r="B199" s="39">
        <v>17.897</v>
      </c>
      <c r="C199" s="39">
        <v>13.875</v>
      </c>
      <c r="D199" s="39">
        <v>16.253</v>
      </c>
      <c r="E199" s="39">
        <v>20.55</v>
      </c>
      <c r="F199" s="39">
        <v>24.504</v>
      </c>
      <c r="G199" s="39">
        <v>28.484</v>
      </c>
      <c r="H199" s="39">
        <v>26.244</v>
      </c>
      <c r="I199" s="39">
        <v>24.485</v>
      </c>
      <c r="J199" s="39">
        <v>23.102</v>
      </c>
      <c r="K199" s="39">
        <v>22.163</v>
      </c>
      <c r="L199" s="39">
        <v>15.525</v>
      </c>
      <c r="M199" s="39">
        <v>11.979</v>
      </c>
      <c r="N199" s="39">
        <v>12.989</v>
      </c>
      <c r="O199" s="39">
        <v>11.12</v>
      </c>
      <c r="P199" s="39">
        <v>16.571</v>
      </c>
      <c r="Q199" s="39">
        <v>17.176</v>
      </c>
      <c r="R199" s="39">
        <v>19.196</v>
      </c>
      <c r="S199" s="39">
        <v>22.358</v>
      </c>
      <c r="T199" s="39">
        <v>21.604</v>
      </c>
      <c r="U199" s="39">
        <v>21.454</v>
      </c>
      <c r="V199" s="39">
        <v>21.079</v>
      </c>
      <c r="W199" s="39">
        <v>20.008</v>
      </c>
      <c r="X199" s="39">
        <v>21.953</v>
      </c>
      <c r="Y199" s="39">
        <v>21.194</v>
      </c>
      <c r="Z199" s="39">
        <v>22.652</v>
      </c>
      <c r="AA199" s="39">
        <v>22.684</v>
      </c>
      <c r="AB199" s="39">
        <v>23.679</v>
      </c>
      <c r="AC199" s="39">
        <v>23.835</v>
      </c>
      <c r="AD199" s="39">
        <v>25.075</v>
      </c>
      <c r="AE199" s="39">
        <v>24.22</v>
      </c>
      <c r="AF199" s="39">
        <v>23.23</v>
      </c>
      <c r="AG199" s="39">
        <v>22.714</v>
      </c>
      <c r="AH199" s="39">
        <v>21.309</v>
      </c>
      <c r="AI199" s="39">
        <v>20.399</v>
      </c>
      <c r="AJ199" s="39">
        <v>20.719</v>
      </c>
      <c r="AK199" s="39">
        <v>20.135</v>
      </c>
      <c r="AL199" s="39">
        <v>20.448</v>
      </c>
      <c r="AM199" s="39">
        <v>20.082</v>
      </c>
      <c r="AN199" s="39">
        <v>21.859</v>
      </c>
      <c r="AO199" s="39">
        <v>22.054</v>
      </c>
      <c r="AP199" s="39">
        <v>22.151</v>
      </c>
      <c r="AQ199" s="39">
        <v>21.515</v>
      </c>
      <c r="AR199" s="39">
        <v>22.011</v>
      </c>
      <c r="AS199" s="39">
        <v>22.62</v>
      </c>
      <c r="AT199" s="39">
        <v>23.197</v>
      </c>
      <c r="AU199" s="39">
        <v>22.04</v>
      </c>
      <c r="AV199" s="39">
        <v>22.928</v>
      </c>
      <c r="AW199" s="39">
        <v>23.288</v>
      </c>
      <c r="AX199" s="39">
        <v>24.784</v>
      </c>
      <c r="AY199" s="39">
        <v>24.393</v>
      </c>
      <c r="AZ199" s="39">
        <v>25.699</v>
      </c>
      <c r="BA199" s="39">
        <v>28.189</v>
      </c>
      <c r="BB199" s="39">
        <v>27.961</v>
      </c>
      <c r="BC199" s="39">
        <v>27.51</v>
      </c>
      <c r="BD199" s="39">
        <v>28.701</v>
      </c>
      <c r="BE199" s="39">
        <v>27.253</v>
      </c>
      <c r="BF199" s="39">
        <v>26.819</v>
      </c>
      <c r="BG199" s="39">
        <v>25.567</v>
      </c>
      <c r="BH199" s="39">
        <v>24.78</v>
      </c>
      <c r="BI199" s="39">
        <v>23.873</v>
      </c>
      <c r="BJ199" s="39">
        <v>22.747</v>
      </c>
      <c r="BK199" s="39">
        <v>21.449</v>
      </c>
      <c r="BL199" s="39">
        <v>20.596</v>
      </c>
      <c r="BM199" s="39">
        <v>20.084</v>
      </c>
      <c r="BN199" s="39">
        <v>19.479</v>
      </c>
      <c r="BO199" s="39">
        <v>18.293</v>
      </c>
      <c r="BP199" s="39">
        <v>17.631</v>
      </c>
      <c r="BQ199" s="39">
        <v>16.904</v>
      </c>
      <c r="BR199" s="39">
        <v>16.844</v>
      </c>
      <c r="BS199" s="39">
        <v>16.403</v>
      </c>
      <c r="BT199" s="39">
        <v>17.089</v>
      </c>
      <c r="BU199" s="39">
        <v>17.863</v>
      </c>
      <c r="BV199" s="39">
        <v>18.856</v>
      </c>
      <c r="BW199" s="39">
        <v>18.965</v>
      </c>
      <c r="BX199" s="39">
        <v>20.542</v>
      </c>
      <c r="BY199" s="39">
        <v>21.228</v>
      </c>
      <c r="BZ199" s="39">
        <v>23.257</v>
      </c>
      <c r="CA199" s="39">
        <v>23.674</v>
      </c>
      <c r="CB199" s="39">
        <v>23.119</v>
      </c>
      <c r="CC199" s="39">
        <v>23.581</v>
      </c>
      <c r="CD199" s="39">
        <v>24.667</v>
      </c>
      <c r="CE199" s="39">
        <v>24.001</v>
      </c>
    </row>
    <row r="200" ht="12.9" customHeight="1">
      <c r="A200" s="40">
        <v>88</v>
      </c>
      <c r="B200" s="39">
        <v>16.735</v>
      </c>
      <c r="C200" s="39">
        <v>14.795</v>
      </c>
      <c r="D200" s="39">
        <v>11.469</v>
      </c>
      <c r="E200" s="39">
        <v>13.433</v>
      </c>
      <c r="F200" s="39">
        <v>16.984</v>
      </c>
      <c r="G200" s="39">
        <v>20.25</v>
      </c>
      <c r="H200" s="39">
        <v>23.538</v>
      </c>
      <c r="I200" s="39">
        <v>21.685</v>
      </c>
      <c r="J200" s="39">
        <v>20.23</v>
      </c>
      <c r="K200" s="39">
        <v>19.086</v>
      </c>
      <c r="L200" s="39">
        <v>18.309</v>
      </c>
      <c r="M200" s="39">
        <v>12.823</v>
      </c>
      <c r="N200" s="39">
        <v>9.893000000000001</v>
      </c>
      <c r="O200" s="39">
        <v>10.727</v>
      </c>
      <c r="P200" s="39">
        <v>9.183</v>
      </c>
      <c r="Q200" s="39">
        <v>13.687</v>
      </c>
      <c r="R200" s="39">
        <v>14.187</v>
      </c>
      <c r="S200" s="39">
        <v>15.856</v>
      </c>
      <c r="T200" s="39">
        <v>18.469</v>
      </c>
      <c r="U200" s="39">
        <v>17.846</v>
      </c>
      <c r="V200" s="39">
        <v>17.723</v>
      </c>
      <c r="W200" s="39">
        <v>17.414</v>
      </c>
      <c r="X200" s="39">
        <v>16.53</v>
      </c>
      <c r="Y200" s="39">
        <v>18.138</v>
      </c>
      <c r="Z200" s="39">
        <v>17.512</v>
      </c>
      <c r="AA200" s="39">
        <v>18.718</v>
      </c>
      <c r="AB200" s="39">
        <v>18.746</v>
      </c>
      <c r="AC200" s="39">
        <v>19.571</v>
      </c>
      <c r="AD200" s="39">
        <v>19.701</v>
      </c>
      <c r="AE200" s="39">
        <v>20.729</v>
      </c>
      <c r="AF200" s="39">
        <v>20.024</v>
      </c>
      <c r="AG200" s="39">
        <v>19.208</v>
      </c>
      <c r="AH200" s="39">
        <v>18.784</v>
      </c>
      <c r="AI200" s="39">
        <v>17.624</v>
      </c>
      <c r="AJ200" s="39">
        <v>16.874</v>
      </c>
      <c r="AK200" s="39">
        <v>17.142</v>
      </c>
      <c r="AL200" s="39">
        <v>16.662</v>
      </c>
      <c r="AM200" s="39">
        <v>16.924</v>
      </c>
      <c r="AN200" s="39">
        <v>16.624</v>
      </c>
      <c r="AO200" s="39">
        <v>18.099</v>
      </c>
      <c r="AP200" s="39">
        <v>18.265</v>
      </c>
      <c r="AQ200" s="39">
        <v>18.349</v>
      </c>
      <c r="AR200" s="39">
        <v>17.826</v>
      </c>
      <c r="AS200" s="39">
        <v>18.241</v>
      </c>
      <c r="AT200" s="39">
        <v>18.751</v>
      </c>
      <c r="AU200" s="39">
        <v>19.234</v>
      </c>
      <c r="AV200" s="39">
        <v>18.279</v>
      </c>
      <c r="AW200" s="39">
        <v>19.021</v>
      </c>
      <c r="AX200" s="39">
        <v>19.325</v>
      </c>
      <c r="AY200" s="39">
        <v>20.573</v>
      </c>
      <c r="AZ200" s="39">
        <v>20.254</v>
      </c>
      <c r="BA200" s="39">
        <v>21.344</v>
      </c>
      <c r="BB200" s="39">
        <v>23.421</v>
      </c>
      <c r="BC200" s="39">
        <v>23.239</v>
      </c>
      <c r="BD200" s="39">
        <v>22.871</v>
      </c>
      <c r="BE200" s="39">
        <v>23.869</v>
      </c>
      <c r="BF200" s="39">
        <v>22.672</v>
      </c>
      <c r="BG200" s="39">
        <v>22.317</v>
      </c>
      <c r="BH200" s="39">
        <v>21.282</v>
      </c>
      <c r="BI200" s="39">
        <v>20.634</v>
      </c>
      <c r="BJ200" s="39">
        <v>19.886</v>
      </c>
      <c r="BK200" s="39">
        <v>18.953</v>
      </c>
      <c r="BL200" s="39">
        <v>17.878</v>
      </c>
      <c r="BM200" s="39">
        <v>17.172</v>
      </c>
      <c r="BN200" s="39">
        <v>16.751</v>
      </c>
      <c r="BO200" s="39">
        <v>16.252</v>
      </c>
      <c r="BP200" s="39">
        <v>15.268</v>
      </c>
      <c r="BQ200" s="39">
        <v>14.72</v>
      </c>
      <c r="BR200" s="39">
        <v>14.119</v>
      </c>
      <c r="BS200" s="39">
        <v>14.074</v>
      </c>
      <c r="BT200" s="39">
        <v>13.71</v>
      </c>
      <c r="BU200" s="39">
        <v>14.289</v>
      </c>
      <c r="BV200" s="39">
        <v>14.943</v>
      </c>
      <c r="BW200" s="39">
        <v>15.78</v>
      </c>
      <c r="BX200" s="39">
        <v>15.878</v>
      </c>
      <c r="BY200" s="39">
        <v>17.207</v>
      </c>
      <c r="BZ200" s="39">
        <v>17.788</v>
      </c>
      <c r="CA200" s="39">
        <v>19.498</v>
      </c>
      <c r="CB200" s="39">
        <v>19.856</v>
      </c>
      <c r="CC200" s="39">
        <v>19.398</v>
      </c>
      <c r="CD200" s="39">
        <v>19.794</v>
      </c>
      <c r="CE200" s="39">
        <v>20.715</v>
      </c>
    </row>
    <row r="201" ht="12.9" customHeight="1">
      <c r="A201" s="40">
        <v>89</v>
      </c>
      <c r="B201" s="39">
        <v>18.901</v>
      </c>
      <c r="C201" s="39">
        <v>13.712</v>
      </c>
      <c r="D201" s="39">
        <v>12.121</v>
      </c>
      <c r="E201" s="39">
        <v>9.395</v>
      </c>
      <c r="F201" s="39">
        <v>11.003</v>
      </c>
      <c r="G201" s="39">
        <v>13.912</v>
      </c>
      <c r="H201" s="39">
        <v>16.587</v>
      </c>
      <c r="I201" s="39">
        <v>19.279</v>
      </c>
      <c r="J201" s="39">
        <v>17.76</v>
      </c>
      <c r="K201" s="39">
        <v>16.568</v>
      </c>
      <c r="L201" s="39">
        <v>15.63</v>
      </c>
      <c r="M201" s="39">
        <v>14.993</v>
      </c>
      <c r="N201" s="39">
        <v>10.499</v>
      </c>
      <c r="O201" s="39">
        <v>8.099</v>
      </c>
      <c r="P201" s="39">
        <v>8.782</v>
      </c>
      <c r="Q201" s="39">
        <v>7.517</v>
      </c>
      <c r="R201" s="39">
        <v>11.206</v>
      </c>
      <c r="S201" s="39">
        <v>11.616</v>
      </c>
      <c r="T201" s="39">
        <v>12.984</v>
      </c>
      <c r="U201" s="39">
        <v>15.124</v>
      </c>
      <c r="V201" s="39">
        <v>14.614</v>
      </c>
      <c r="W201" s="39">
        <v>14.513</v>
      </c>
      <c r="X201" s="39">
        <v>14.26</v>
      </c>
      <c r="Y201" s="39">
        <v>13.536</v>
      </c>
      <c r="Z201" s="39">
        <v>14.854</v>
      </c>
      <c r="AA201" s="39">
        <v>14.342</v>
      </c>
      <c r="AB201" s="39">
        <v>15.331</v>
      </c>
      <c r="AC201" s="39">
        <v>15.354</v>
      </c>
      <c r="AD201" s="39">
        <v>16.031</v>
      </c>
      <c r="AE201" s="39">
        <v>16.139</v>
      </c>
      <c r="AF201" s="39">
        <v>16.982</v>
      </c>
      <c r="AG201" s="39">
        <v>16.406</v>
      </c>
      <c r="AH201" s="39">
        <v>15.738</v>
      </c>
      <c r="AI201" s="39">
        <v>15.392</v>
      </c>
      <c r="AJ201" s="39">
        <v>14.442</v>
      </c>
      <c r="AK201" s="39">
        <v>13.829</v>
      </c>
      <c r="AL201" s="39">
        <v>14.05</v>
      </c>
      <c r="AM201" s="39">
        <v>13.658</v>
      </c>
      <c r="AN201" s="39">
        <v>13.874</v>
      </c>
      <c r="AO201" s="39">
        <v>13.63</v>
      </c>
      <c r="AP201" s="39">
        <v>14.842</v>
      </c>
      <c r="AQ201" s="39">
        <v>14.98</v>
      </c>
      <c r="AR201" s="39">
        <v>15.051</v>
      </c>
      <c r="AS201" s="39">
        <v>14.624</v>
      </c>
      <c r="AT201" s="39">
        <v>14.967</v>
      </c>
      <c r="AU201" s="39">
        <v>15.388</v>
      </c>
      <c r="AV201" s="39">
        <v>15.787</v>
      </c>
      <c r="AW201" s="39">
        <v>15.005</v>
      </c>
      <c r="AX201" s="39">
        <v>15.617</v>
      </c>
      <c r="AY201" s="39">
        <v>15.869</v>
      </c>
      <c r="AZ201" s="39">
        <v>16.897</v>
      </c>
      <c r="BA201" s="39">
        <v>16.638</v>
      </c>
      <c r="BB201" s="39">
        <v>17.538</v>
      </c>
      <c r="BC201" s="39">
        <v>19.248</v>
      </c>
      <c r="BD201" s="39">
        <v>19.102</v>
      </c>
      <c r="BE201" s="39">
        <v>18.803</v>
      </c>
      <c r="BF201" s="39">
        <v>19.627</v>
      </c>
      <c r="BG201" s="39">
        <v>18.646</v>
      </c>
      <c r="BH201" s="39">
        <v>18.358</v>
      </c>
      <c r="BI201" s="39">
        <v>17.51</v>
      </c>
      <c r="BJ201" s="39">
        <v>16.98</v>
      </c>
      <c r="BK201" s="39">
        <v>16.367</v>
      </c>
      <c r="BL201" s="39">
        <v>15.602</v>
      </c>
      <c r="BM201" s="39">
        <v>14.72</v>
      </c>
      <c r="BN201" s="39">
        <v>14.142</v>
      </c>
      <c r="BO201" s="39">
        <v>13.798</v>
      </c>
      <c r="BP201" s="39">
        <v>13.389</v>
      </c>
      <c r="BQ201" s="39">
        <v>12.58</v>
      </c>
      <c r="BR201" s="39">
        <v>12.132</v>
      </c>
      <c r="BS201" s="39">
        <v>11.638</v>
      </c>
      <c r="BT201" s="39">
        <v>11.604</v>
      </c>
      <c r="BU201" s="39">
        <v>11.307</v>
      </c>
      <c r="BV201" s="39">
        <v>11.787</v>
      </c>
      <c r="BW201" s="39">
        <v>12.33</v>
      </c>
      <c r="BX201" s="39">
        <v>13.024</v>
      </c>
      <c r="BY201" s="39">
        <v>13.108</v>
      </c>
      <c r="BZ201" s="39">
        <v>14.21</v>
      </c>
      <c r="CA201" s="39">
        <v>14.694</v>
      </c>
      <c r="CB201" s="39">
        <v>16.111</v>
      </c>
      <c r="CC201" s="39">
        <v>16.411</v>
      </c>
      <c r="CD201" s="39">
        <v>16.036</v>
      </c>
      <c r="CE201" s="39">
        <v>16.368</v>
      </c>
    </row>
    <row r="202" ht="12.9" customHeight="1">
      <c r="A202" s="40">
        <v>90</v>
      </c>
      <c r="B202" s="39">
        <v>9.862</v>
      </c>
      <c r="C202" s="39">
        <v>15.357</v>
      </c>
      <c r="D202" s="39">
        <v>11.14</v>
      </c>
      <c r="E202" s="39">
        <v>9.847</v>
      </c>
      <c r="F202" s="39">
        <v>7.631</v>
      </c>
      <c r="G202" s="39">
        <v>8.938000000000001</v>
      </c>
      <c r="H202" s="39">
        <v>11.301</v>
      </c>
      <c r="I202" s="39">
        <v>13.474</v>
      </c>
      <c r="J202" s="39">
        <v>15.662</v>
      </c>
      <c r="K202" s="39">
        <v>14.428</v>
      </c>
      <c r="L202" s="39">
        <v>13.458</v>
      </c>
      <c r="M202" s="39">
        <v>12.696</v>
      </c>
      <c r="N202" s="39">
        <v>12.178</v>
      </c>
      <c r="O202" s="39">
        <v>8.526999999999999</v>
      </c>
      <c r="P202" s="39">
        <v>6.577</v>
      </c>
      <c r="Q202" s="39">
        <v>7.132</v>
      </c>
      <c r="R202" s="39">
        <v>6.104</v>
      </c>
      <c r="S202" s="39">
        <v>9.101000000000001</v>
      </c>
      <c r="T202" s="39">
        <v>9.433999999999999</v>
      </c>
      <c r="U202" s="39">
        <v>10.545</v>
      </c>
      <c r="V202" s="39">
        <v>12.284</v>
      </c>
      <c r="W202" s="39">
        <v>11.87</v>
      </c>
      <c r="X202" s="39">
        <v>11.788</v>
      </c>
      <c r="Y202" s="39">
        <v>11.582</v>
      </c>
      <c r="Z202" s="39">
        <v>10.994</v>
      </c>
      <c r="AA202" s="39">
        <v>12.065</v>
      </c>
      <c r="AB202" s="39">
        <v>11.649</v>
      </c>
      <c r="AC202" s="39">
        <v>12.452</v>
      </c>
      <c r="AD202" s="39">
        <v>12.471</v>
      </c>
      <c r="AE202" s="39">
        <v>13.021</v>
      </c>
      <c r="AF202" s="39">
        <v>13.109</v>
      </c>
      <c r="AG202" s="39">
        <v>13.794</v>
      </c>
      <c r="AH202" s="39">
        <v>13.326</v>
      </c>
      <c r="AI202" s="39">
        <v>12.783</v>
      </c>
      <c r="AJ202" s="39">
        <v>12.502</v>
      </c>
      <c r="AK202" s="39">
        <v>11.731</v>
      </c>
      <c r="AL202" s="39">
        <v>11.233</v>
      </c>
      <c r="AM202" s="39">
        <v>11.412</v>
      </c>
      <c r="AN202" s="39">
        <v>11.094</v>
      </c>
      <c r="AO202" s="39">
        <v>11.27</v>
      </c>
      <c r="AP202" s="39">
        <v>11.071</v>
      </c>
      <c r="AQ202" s="39">
        <v>12.057</v>
      </c>
      <c r="AR202" s="39">
        <v>12.169</v>
      </c>
      <c r="AS202" s="39">
        <v>12.227</v>
      </c>
      <c r="AT202" s="39">
        <v>11.88</v>
      </c>
      <c r="AU202" s="39">
        <v>12.159</v>
      </c>
      <c r="AV202" s="39">
        <v>12.501</v>
      </c>
      <c r="AW202" s="39">
        <v>12.826</v>
      </c>
      <c r="AX202" s="39">
        <v>12.191</v>
      </c>
      <c r="AY202" s="39">
        <v>12.689</v>
      </c>
      <c r="AZ202" s="39">
        <v>12.894</v>
      </c>
      <c r="BA202" s="39">
        <v>13.73</v>
      </c>
      <c r="BB202" s="39">
        <v>13.519</v>
      </c>
      <c r="BC202" s="39">
        <v>14.251</v>
      </c>
      <c r="BD202" s="39">
        <v>15.643</v>
      </c>
      <c r="BE202" s="39">
        <v>15.524</v>
      </c>
      <c r="BF202" s="39">
        <v>15.281</v>
      </c>
      <c r="BG202" s="39">
        <v>15.952</v>
      </c>
      <c r="BH202" s="39">
        <v>15.155</v>
      </c>
      <c r="BI202" s="39">
        <v>14.921</v>
      </c>
      <c r="BJ202" s="39">
        <v>14.232</v>
      </c>
      <c r="BK202" s="39">
        <v>13.801</v>
      </c>
      <c r="BL202" s="39">
        <v>13.303</v>
      </c>
      <c r="BM202" s="39">
        <v>12.682</v>
      </c>
      <c r="BN202" s="39">
        <v>11.964</v>
      </c>
      <c r="BO202" s="39">
        <v>11.494</v>
      </c>
      <c r="BP202" s="39">
        <v>11.215</v>
      </c>
      <c r="BQ202" s="39">
        <v>10.883</v>
      </c>
      <c r="BR202" s="39">
        <v>10.226</v>
      </c>
      <c r="BS202" s="39">
        <v>9.861000000000001</v>
      </c>
      <c r="BT202" s="39">
        <v>9.460000000000001</v>
      </c>
      <c r="BU202" s="39">
        <v>9.432</v>
      </c>
      <c r="BV202" s="39">
        <v>9.191000000000001</v>
      </c>
      <c r="BW202" s="39">
        <v>9.582000000000001</v>
      </c>
      <c r="BX202" s="39">
        <v>10.024</v>
      </c>
      <c r="BY202" s="39">
        <v>10.59</v>
      </c>
      <c r="BZ202" s="39">
        <v>10.658</v>
      </c>
      <c r="CA202" s="39">
        <v>11.555</v>
      </c>
      <c r="CB202" s="39">
        <v>11.949</v>
      </c>
      <c r="CC202" s="39">
        <v>13.103</v>
      </c>
      <c r="CD202" s="39">
        <v>13.348</v>
      </c>
      <c r="CE202" s="39">
        <v>13.043</v>
      </c>
    </row>
    <row r="203" ht="12.9" customHeight="1">
      <c r="A203" s="40">
        <v>91</v>
      </c>
      <c r="B203" s="39">
        <v>9.257999999999999</v>
      </c>
      <c r="C203" s="39">
        <v>7.95</v>
      </c>
      <c r="D203" s="39">
        <v>12.381</v>
      </c>
      <c r="E203" s="39">
        <v>8.981</v>
      </c>
      <c r="F203" s="39">
        <v>7.939</v>
      </c>
      <c r="G203" s="39">
        <v>6.152</v>
      </c>
      <c r="H203" s="39">
        <v>7.206</v>
      </c>
      <c r="I203" s="39">
        <v>9.112</v>
      </c>
      <c r="J203" s="39">
        <v>10.865</v>
      </c>
      <c r="K203" s="39">
        <v>12.629</v>
      </c>
      <c r="L203" s="39">
        <v>11.634</v>
      </c>
      <c r="M203" s="39">
        <v>10.853</v>
      </c>
      <c r="N203" s="39">
        <v>10.238</v>
      </c>
      <c r="O203" s="39">
        <v>9.82</v>
      </c>
      <c r="P203" s="39">
        <v>6.876</v>
      </c>
      <c r="Q203" s="39">
        <v>5.302</v>
      </c>
      <c r="R203" s="39">
        <v>5.75</v>
      </c>
      <c r="S203" s="39">
        <v>4.921</v>
      </c>
      <c r="T203" s="39">
        <v>7.338</v>
      </c>
      <c r="U203" s="39">
        <v>7.606</v>
      </c>
      <c r="V203" s="39">
        <v>8.502000000000001</v>
      </c>
      <c r="W203" s="39">
        <v>9.904</v>
      </c>
      <c r="X203" s="39">
        <v>9.57</v>
      </c>
      <c r="Y203" s="39">
        <v>9.503</v>
      </c>
      <c r="Z203" s="39">
        <v>9.337</v>
      </c>
      <c r="AA203" s="39">
        <v>8.862</v>
      </c>
      <c r="AB203" s="39">
        <v>9.726000000000001</v>
      </c>
      <c r="AC203" s="39">
        <v>9.388999999999999</v>
      </c>
      <c r="AD203" s="39">
        <v>10.036</v>
      </c>
      <c r="AE203" s="39">
        <v>10.051</v>
      </c>
      <c r="AF203" s="39">
        <v>10.494</v>
      </c>
      <c r="AG203" s="39">
        <v>10.564</v>
      </c>
      <c r="AH203" s="39">
        <v>11.115</v>
      </c>
      <c r="AI203" s="39">
        <v>10.737</v>
      </c>
      <c r="AJ203" s="39">
        <v>10.299</v>
      </c>
      <c r="AK203" s="39">
        <v>10.071</v>
      </c>
      <c r="AL203" s="39">
        <v>9.449</v>
      </c>
      <c r="AM203" s="39">
        <v>9.045999999999999</v>
      </c>
      <c r="AN203" s="39">
        <v>9.19</v>
      </c>
      <c r="AO203" s="39">
        <v>8.932</v>
      </c>
      <c r="AP203" s="39">
        <v>9.073</v>
      </c>
      <c r="AQ203" s="39">
        <v>8.912000000000001</v>
      </c>
      <c r="AR203" s="39">
        <v>9.704000000000001</v>
      </c>
      <c r="AS203" s="39">
        <v>9.794</v>
      </c>
      <c r="AT203" s="39">
        <v>9.839</v>
      </c>
      <c r="AU203" s="39">
        <v>9.558999999999999</v>
      </c>
      <c r="AV203" s="39">
        <v>9.782</v>
      </c>
      <c r="AW203" s="39">
        <v>10.056</v>
      </c>
      <c r="AX203" s="39">
        <v>10.316</v>
      </c>
      <c r="AY203" s="39">
        <v>9.803000000000001</v>
      </c>
      <c r="AZ203" s="39">
        <v>10.202</v>
      </c>
      <c r="BA203" s="39">
        <v>10.365</v>
      </c>
      <c r="BB203" s="39">
        <v>11.036</v>
      </c>
      <c r="BC203" s="39">
        <v>10.865</v>
      </c>
      <c r="BD203" s="39">
        <v>11.452</v>
      </c>
      <c r="BE203" s="39">
        <v>12.568</v>
      </c>
      <c r="BF203" s="39">
        <v>12.47</v>
      </c>
      <c r="BG203" s="39">
        <v>12.273</v>
      </c>
      <c r="BH203" s="39">
        <v>12.81</v>
      </c>
      <c r="BI203" s="39">
        <v>12.167</v>
      </c>
      <c r="BJ203" s="39">
        <v>11.977</v>
      </c>
      <c r="BK203" s="39">
        <v>11.422</v>
      </c>
      <c r="BL203" s="39">
        <v>11.074</v>
      </c>
      <c r="BM203" s="39">
        <v>10.672</v>
      </c>
      <c r="BN203" s="39">
        <v>10.171</v>
      </c>
      <c r="BO203" s="39">
        <v>9.593999999999999</v>
      </c>
      <c r="BP203" s="39">
        <v>9.215</v>
      </c>
      <c r="BQ203" s="39">
        <v>8.989000000000001</v>
      </c>
      <c r="BR203" s="39">
        <v>8.721</v>
      </c>
      <c r="BS203" s="39">
        <v>8.192</v>
      </c>
      <c r="BT203" s="39">
        <v>7.898</v>
      </c>
      <c r="BU203" s="39">
        <v>7.575</v>
      </c>
      <c r="BV203" s="39">
        <v>7.552</v>
      </c>
      <c r="BW203" s="39">
        <v>7.356</v>
      </c>
      <c r="BX203" s="39">
        <v>7.668</v>
      </c>
      <c r="BY203" s="39">
        <v>8.02</v>
      </c>
      <c r="BZ203" s="39">
        <v>8.471</v>
      </c>
      <c r="CA203" s="39">
        <v>8.523999999999999</v>
      </c>
      <c r="CB203" s="39">
        <v>9.24</v>
      </c>
      <c r="CC203" s="39">
        <v>9.553000000000001</v>
      </c>
      <c r="CD203" s="39">
        <v>10.474</v>
      </c>
      <c r="CE203" s="39">
        <v>10.667</v>
      </c>
    </row>
    <row r="204" ht="12.9" customHeight="1">
      <c r="A204" s="40">
        <v>92</v>
      </c>
      <c r="B204" s="39">
        <v>7.611</v>
      </c>
      <c r="C204" s="39">
        <v>7.411</v>
      </c>
      <c r="D204" s="39">
        <v>6.365</v>
      </c>
      <c r="E204" s="39">
        <v>9.913</v>
      </c>
      <c r="F204" s="39">
        <v>7.192</v>
      </c>
      <c r="G204" s="39">
        <v>6.357</v>
      </c>
      <c r="H204" s="39">
        <v>4.927</v>
      </c>
      <c r="I204" s="39">
        <v>5.772</v>
      </c>
      <c r="J204" s="39">
        <v>7.299</v>
      </c>
      <c r="K204" s="39">
        <v>8.704000000000001</v>
      </c>
      <c r="L204" s="39">
        <v>10.118</v>
      </c>
      <c r="M204" s="39">
        <v>9.321</v>
      </c>
      <c r="N204" s="39">
        <v>8.695</v>
      </c>
      <c r="O204" s="39">
        <v>8.202</v>
      </c>
      <c r="P204" s="39">
        <v>7.868</v>
      </c>
      <c r="Q204" s="39">
        <v>5.509</v>
      </c>
      <c r="R204" s="39">
        <v>4.248</v>
      </c>
      <c r="S204" s="39">
        <v>4.607</v>
      </c>
      <c r="T204" s="39">
        <v>3.942</v>
      </c>
      <c r="U204" s="39">
        <v>5.879</v>
      </c>
      <c r="V204" s="39">
        <v>6.093</v>
      </c>
      <c r="W204" s="39">
        <v>6.811</v>
      </c>
      <c r="X204" s="39">
        <v>7.933</v>
      </c>
      <c r="Y204" s="39">
        <v>7.665</v>
      </c>
      <c r="Z204" s="39">
        <v>7.611</v>
      </c>
      <c r="AA204" s="39">
        <v>7.477</v>
      </c>
      <c r="AB204" s="39">
        <v>7.096</v>
      </c>
      <c r="AC204" s="39">
        <v>7.786</v>
      </c>
      <c r="AD204" s="39">
        <v>7.515</v>
      </c>
      <c r="AE204" s="39">
        <v>8.032</v>
      </c>
      <c r="AF204" s="39">
        <v>8.042</v>
      </c>
      <c r="AG204" s="39">
        <v>8.395</v>
      </c>
      <c r="AH204" s="39">
        <v>8.449999999999999</v>
      </c>
      <c r="AI204" s="39">
        <v>8.888999999999999</v>
      </c>
      <c r="AJ204" s="39">
        <v>8.585000000000001</v>
      </c>
      <c r="AK204" s="39">
        <v>8.231999999999999</v>
      </c>
      <c r="AL204" s="39">
        <v>8.048999999999999</v>
      </c>
      <c r="AM204" s="39">
        <v>7.549</v>
      </c>
      <c r="AN204" s="39">
        <v>7.226</v>
      </c>
      <c r="AO204" s="39">
        <v>7.339</v>
      </c>
      <c r="AP204" s="39">
        <v>7.131</v>
      </c>
      <c r="AQ204" s="39">
        <v>7.242</v>
      </c>
      <c r="AR204" s="39">
        <v>7.111</v>
      </c>
      <c r="AS204" s="39">
        <v>7.741</v>
      </c>
      <c r="AT204" s="39">
        <v>7.81</v>
      </c>
      <c r="AU204" s="39">
        <v>7.843</v>
      </c>
      <c r="AV204" s="39">
        <v>7.617</v>
      </c>
      <c r="AW204" s="39">
        <v>7.792</v>
      </c>
      <c r="AX204" s="39">
        <v>8.007999999999999</v>
      </c>
      <c r="AY204" s="39">
        <v>8.212</v>
      </c>
      <c r="AZ204" s="39">
        <v>7.801</v>
      </c>
      <c r="BA204" s="39">
        <v>8.115</v>
      </c>
      <c r="BB204" s="39">
        <v>8.242000000000001</v>
      </c>
      <c r="BC204" s="39">
        <v>8.772</v>
      </c>
      <c r="BD204" s="39">
        <v>8.632999999999999</v>
      </c>
      <c r="BE204" s="39">
        <v>9.095000000000001</v>
      </c>
      <c r="BF204" s="39">
        <v>9.978</v>
      </c>
      <c r="BG204" s="39">
        <v>9.896000000000001</v>
      </c>
      <c r="BH204" s="39">
        <v>9.734999999999999</v>
      </c>
      <c r="BI204" s="39">
        <v>10.157</v>
      </c>
      <c r="BJ204" s="39">
        <v>9.643000000000001</v>
      </c>
      <c r="BK204" s="39">
        <v>9.488</v>
      </c>
      <c r="BL204" s="39">
        <v>9.044</v>
      </c>
      <c r="BM204" s="39">
        <v>8.763999999999999</v>
      </c>
      <c r="BN204" s="39">
        <v>8.442</v>
      </c>
      <c r="BO204" s="39">
        <v>8.042</v>
      </c>
      <c r="BP204" s="39">
        <v>7.582</v>
      </c>
      <c r="BQ204" s="39">
        <v>7.279</v>
      </c>
      <c r="BR204" s="39">
        <v>7.097</v>
      </c>
      <c r="BS204" s="39">
        <v>6.882</v>
      </c>
      <c r="BT204" s="39">
        <v>6.461</v>
      </c>
      <c r="BU204" s="39">
        <v>6.226</v>
      </c>
      <c r="BV204" s="39">
        <v>5.968</v>
      </c>
      <c r="BW204" s="39">
        <v>5.947</v>
      </c>
      <c r="BX204" s="39">
        <v>5.79</v>
      </c>
      <c r="BY204" s="39">
        <v>6.032</v>
      </c>
      <c r="BZ204" s="39">
        <v>6.306</v>
      </c>
      <c r="CA204" s="39">
        <v>6.657</v>
      </c>
      <c r="CB204" s="39">
        <v>6.695</v>
      </c>
      <c r="CC204" s="39">
        <v>7.253</v>
      </c>
      <c r="CD204" s="39">
        <v>7.495</v>
      </c>
      <c r="CE204" s="39">
        <v>8.212999999999999</v>
      </c>
    </row>
    <row r="205" ht="12.9" customHeight="1">
      <c r="A205" s="40">
        <v>93</v>
      </c>
      <c r="B205" s="39">
        <v>5.76</v>
      </c>
      <c r="C205" s="39">
        <v>6.054</v>
      </c>
      <c r="D205" s="39">
        <v>5.896</v>
      </c>
      <c r="E205" s="39">
        <v>5.065</v>
      </c>
      <c r="F205" s="39">
        <v>7.89</v>
      </c>
      <c r="G205" s="39">
        <v>5.725</v>
      </c>
      <c r="H205" s="39">
        <v>5.062</v>
      </c>
      <c r="I205" s="39">
        <v>3.923</v>
      </c>
      <c r="J205" s="39">
        <v>4.597</v>
      </c>
      <c r="K205" s="39">
        <v>5.813</v>
      </c>
      <c r="L205" s="39">
        <v>6.933</v>
      </c>
      <c r="M205" s="39">
        <v>8.06</v>
      </c>
      <c r="N205" s="39">
        <v>7.425</v>
      </c>
      <c r="O205" s="39">
        <v>6.927</v>
      </c>
      <c r="P205" s="39">
        <v>6.535</v>
      </c>
      <c r="Q205" s="39">
        <v>6.269</v>
      </c>
      <c r="R205" s="39">
        <v>4.389</v>
      </c>
      <c r="S205" s="39">
        <v>3.384</v>
      </c>
      <c r="T205" s="39">
        <v>3.67</v>
      </c>
      <c r="U205" s="39">
        <v>3.14</v>
      </c>
      <c r="V205" s="39">
        <v>4.683</v>
      </c>
      <c r="W205" s="39">
        <v>4.853</v>
      </c>
      <c r="X205" s="39">
        <v>5.424</v>
      </c>
      <c r="Y205" s="39">
        <v>6.317</v>
      </c>
      <c r="Z205" s="39">
        <v>6.102</v>
      </c>
      <c r="AA205" s="39">
        <v>6.058</v>
      </c>
      <c r="AB205" s="39">
        <v>5.95</v>
      </c>
      <c r="AC205" s="39">
        <v>5.646</v>
      </c>
      <c r="AD205" s="39">
        <v>6.193</v>
      </c>
      <c r="AE205" s="39">
        <v>5.977</v>
      </c>
      <c r="AF205" s="39">
        <v>6.386</v>
      </c>
      <c r="AG205" s="39">
        <v>6.392</v>
      </c>
      <c r="AH205" s="39">
        <v>6.671</v>
      </c>
      <c r="AI205" s="39">
        <v>6.712</v>
      </c>
      <c r="AJ205" s="39">
        <v>7.058</v>
      </c>
      <c r="AK205" s="39">
        <v>6.814</v>
      </c>
      <c r="AL205" s="39">
        <v>6.532</v>
      </c>
      <c r="AM205" s="39">
        <v>6.383</v>
      </c>
      <c r="AN205" s="39">
        <v>5.985</v>
      </c>
      <c r="AO205" s="39">
        <v>5.726</v>
      </c>
      <c r="AP205" s="39">
        <v>5.813</v>
      </c>
      <c r="AQ205" s="39">
        <v>5.646</v>
      </c>
      <c r="AR205" s="39">
        <v>5.73</v>
      </c>
      <c r="AS205" s="39">
        <v>5.624</v>
      </c>
      <c r="AT205" s="39">
        <v>6.119</v>
      </c>
      <c r="AU205" s="39">
        <v>6.17</v>
      </c>
      <c r="AV205" s="39">
        <v>6.193</v>
      </c>
      <c r="AW205" s="39">
        <v>6.011</v>
      </c>
      <c r="AX205" s="39">
        <v>6.146</v>
      </c>
      <c r="AY205" s="39">
        <v>6.312</v>
      </c>
      <c r="AZ205" s="39">
        <v>6.469</v>
      </c>
      <c r="BA205" s="39">
        <v>6.141</v>
      </c>
      <c r="BB205" s="39">
        <v>6.384</v>
      </c>
      <c r="BC205" s="39">
        <v>6.48</v>
      </c>
      <c r="BD205" s="39">
        <v>6.892</v>
      </c>
      <c r="BE205" s="39">
        <v>6.778</v>
      </c>
      <c r="BF205" s="39">
        <v>7.136</v>
      </c>
      <c r="BG205" s="39">
        <v>7.822</v>
      </c>
      <c r="BH205" s="39">
        <v>7.753</v>
      </c>
      <c r="BI205" s="39">
        <v>7.621</v>
      </c>
      <c r="BJ205" s="39">
        <v>7.945</v>
      </c>
      <c r="BK205" s="39">
        <v>7.537</v>
      </c>
      <c r="BL205" s="39">
        <v>7.411</v>
      </c>
      <c r="BM205" s="39">
        <v>7.058</v>
      </c>
      <c r="BN205" s="39">
        <v>6.834</v>
      </c>
      <c r="BO205" s="39">
        <v>6.578</v>
      </c>
      <c r="BP205" s="39">
        <v>6.261</v>
      </c>
      <c r="BQ205" s="39">
        <v>5.898</v>
      </c>
      <c r="BR205" s="39">
        <v>5.658</v>
      </c>
      <c r="BS205" s="39">
        <v>5.511</v>
      </c>
      <c r="BT205" s="39">
        <v>5.34</v>
      </c>
      <c r="BU205" s="39">
        <v>5.009</v>
      </c>
      <c r="BV205" s="39">
        <v>4.823</v>
      </c>
      <c r="BW205" s="39">
        <v>4.619</v>
      </c>
      <c r="BX205" s="39">
        <v>4.598</v>
      </c>
      <c r="BY205" s="39">
        <v>4.473</v>
      </c>
      <c r="BZ205" s="39">
        <v>4.656</v>
      </c>
      <c r="CA205" s="39">
        <v>4.863</v>
      </c>
      <c r="CB205" s="39">
        <v>5.129</v>
      </c>
      <c r="CC205" s="39">
        <v>5.153</v>
      </c>
      <c r="CD205" s="39">
        <v>5.577</v>
      </c>
      <c r="CE205" s="39">
        <v>5.758</v>
      </c>
    </row>
    <row r="206" ht="12.9" customHeight="1">
      <c r="A206" s="40">
        <v>94</v>
      </c>
      <c r="B206" s="39">
        <v>4.641</v>
      </c>
      <c r="C206" s="39">
        <v>4.557</v>
      </c>
      <c r="D206" s="39">
        <v>4.791</v>
      </c>
      <c r="E206" s="39">
        <v>4.667</v>
      </c>
      <c r="F206" s="39">
        <v>4.01</v>
      </c>
      <c r="G206" s="39">
        <v>6.248</v>
      </c>
      <c r="H206" s="39">
        <v>4.535</v>
      </c>
      <c r="I206" s="39">
        <v>4.01</v>
      </c>
      <c r="J206" s="39">
        <v>3.109</v>
      </c>
      <c r="K206" s="39">
        <v>3.643</v>
      </c>
      <c r="L206" s="39">
        <v>4.608</v>
      </c>
      <c r="M206" s="39">
        <v>5.496</v>
      </c>
      <c r="N206" s="39">
        <v>6.39</v>
      </c>
      <c r="O206" s="39">
        <v>5.887</v>
      </c>
      <c r="P206" s="39">
        <v>5.493</v>
      </c>
      <c r="Q206" s="39">
        <v>5.182</v>
      </c>
      <c r="R206" s="39">
        <v>4.971</v>
      </c>
      <c r="S206" s="39">
        <v>3.48</v>
      </c>
      <c r="T206" s="39">
        <v>2.683</v>
      </c>
      <c r="U206" s="39">
        <v>2.909</v>
      </c>
      <c r="V206" s="39">
        <v>2.489</v>
      </c>
      <c r="W206" s="39">
        <v>3.711</v>
      </c>
      <c r="X206" s="39">
        <v>3.846</v>
      </c>
      <c r="Y206" s="39">
        <v>4.297</v>
      </c>
      <c r="Z206" s="39">
        <v>5.003</v>
      </c>
      <c r="AA206" s="39">
        <v>4.832</v>
      </c>
      <c r="AB206" s="39">
        <v>4.796</v>
      </c>
      <c r="AC206" s="39">
        <v>4.709</v>
      </c>
      <c r="AD206" s="39">
        <v>4.466</v>
      </c>
      <c r="AE206" s="39">
        <v>4.898</v>
      </c>
      <c r="AF206" s="39">
        <v>4.725</v>
      </c>
      <c r="AG206" s="39">
        <v>5.046</v>
      </c>
      <c r="AH206" s="39">
        <v>5.049</v>
      </c>
      <c r="AI206" s="39">
        <v>5.266</v>
      </c>
      <c r="AJ206" s="39">
        <v>5.295</v>
      </c>
      <c r="AK206" s="39">
        <v>5.566</v>
      </c>
      <c r="AL206" s="39">
        <v>5.37</v>
      </c>
      <c r="AM206" s="39">
        <v>5.145</v>
      </c>
      <c r="AN206" s="39">
        <v>5.025</v>
      </c>
      <c r="AO206" s="39">
        <v>4.708</v>
      </c>
      <c r="AP206" s="39">
        <v>4.501</v>
      </c>
      <c r="AQ206" s="39">
        <v>4.566</v>
      </c>
      <c r="AR206" s="39">
        <v>4.432</v>
      </c>
      <c r="AS206" s="39">
        <v>4.495</v>
      </c>
      <c r="AT206" s="39">
        <v>4.408</v>
      </c>
      <c r="AU206" s="39">
        <v>4.792</v>
      </c>
      <c r="AV206" s="39">
        <v>4.828</v>
      </c>
      <c r="AW206" s="39">
        <v>4.842</v>
      </c>
      <c r="AX206" s="39">
        <v>4.696</v>
      </c>
      <c r="AY206" s="39">
        <v>4.797</v>
      </c>
      <c r="AZ206" s="39">
        <v>4.922</v>
      </c>
      <c r="BA206" s="39">
        <v>5.039</v>
      </c>
      <c r="BB206" s="39">
        <v>4.78</v>
      </c>
      <c r="BC206" s="39">
        <v>4.964</v>
      </c>
      <c r="BD206" s="39">
        <v>5.033</v>
      </c>
      <c r="BE206" s="39">
        <v>5.348</v>
      </c>
      <c r="BF206" s="39">
        <v>5.254</v>
      </c>
      <c r="BG206" s="39">
        <v>5.525</v>
      </c>
      <c r="BH206" s="39">
        <v>6.051</v>
      </c>
      <c r="BI206" s="39">
        <v>5.99</v>
      </c>
      <c r="BJ206" s="39">
        <v>5.882</v>
      </c>
      <c r="BK206" s="39">
        <v>6.125</v>
      </c>
      <c r="BL206" s="39">
        <v>5.804</v>
      </c>
      <c r="BM206" s="39">
        <v>5.7</v>
      </c>
      <c r="BN206" s="39">
        <v>5.422</v>
      </c>
      <c r="BO206" s="39">
        <v>5.244</v>
      </c>
      <c r="BP206" s="39">
        <v>5.041</v>
      </c>
      <c r="BQ206" s="39">
        <v>4.793</v>
      </c>
      <c r="BR206" s="39">
        <v>4.509</v>
      </c>
      <c r="BS206" s="39">
        <v>4.32</v>
      </c>
      <c r="BT206" s="39">
        <v>4.203</v>
      </c>
      <c r="BU206" s="39">
        <v>4.067</v>
      </c>
      <c r="BV206" s="39">
        <v>3.81</v>
      </c>
      <c r="BW206" s="39">
        <v>3.663</v>
      </c>
      <c r="BX206" s="39">
        <v>3.504</v>
      </c>
      <c r="BY206" s="39">
        <v>3.483</v>
      </c>
      <c r="BZ206" s="39">
        <v>3.384</v>
      </c>
      <c r="CA206" s="39">
        <v>3.518</v>
      </c>
      <c r="CB206" s="39">
        <v>3.669</v>
      </c>
      <c r="CC206" s="39">
        <v>3.864</v>
      </c>
      <c r="CD206" s="39">
        <v>3.877</v>
      </c>
      <c r="CE206" s="39">
        <v>4.191</v>
      </c>
    </row>
    <row r="207" ht="12.9" customHeight="1">
      <c r="A207" s="40">
        <v>95</v>
      </c>
      <c r="B207" s="39">
        <v>3.355</v>
      </c>
      <c r="C207" s="39">
        <v>3.654</v>
      </c>
      <c r="D207" s="39">
        <v>3.589</v>
      </c>
      <c r="E207" s="39">
        <v>3.775</v>
      </c>
      <c r="F207" s="39">
        <v>3.679</v>
      </c>
      <c r="G207" s="39">
        <v>3.162</v>
      </c>
      <c r="H207" s="39">
        <v>4.929</v>
      </c>
      <c r="I207" s="39">
        <v>3.578</v>
      </c>
      <c r="J207" s="39">
        <v>3.165</v>
      </c>
      <c r="K207" s="39">
        <v>2.454</v>
      </c>
      <c r="L207" s="39">
        <v>2.876</v>
      </c>
      <c r="M207" s="39">
        <v>3.639</v>
      </c>
      <c r="N207" s="39">
        <v>4.341</v>
      </c>
      <c r="O207" s="39">
        <v>5.047</v>
      </c>
      <c r="P207" s="39">
        <v>4.65</v>
      </c>
      <c r="Q207" s="39">
        <v>4.339</v>
      </c>
      <c r="R207" s="39">
        <v>4.093</v>
      </c>
      <c r="S207" s="39">
        <v>3.926</v>
      </c>
      <c r="T207" s="39">
        <v>2.748</v>
      </c>
      <c r="U207" s="39">
        <v>2.119</v>
      </c>
      <c r="V207" s="39">
        <v>2.297</v>
      </c>
      <c r="W207" s="39">
        <v>1.965</v>
      </c>
      <c r="X207" s="39">
        <v>2.929</v>
      </c>
      <c r="Y207" s="39">
        <v>3.034</v>
      </c>
      <c r="Z207" s="39">
        <v>3.389</v>
      </c>
      <c r="AA207" s="39">
        <v>3.945</v>
      </c>
      <c r="AB207" s="39">
        <v>3.808</v>
      </c>
      <c r="AC207" s="39">
        <v>3.778</v>
      </c>
      <c r="AD207" s="39">
        <v>3.708</v>
      </c>
      <c r="AE207" s="39">
        <v>3.515</v>
      </c>
      <c r="AF207" s="39">
        <v>3.853</v>
      </c>
      <c r="AG207" s="39">
        <v>3.714</v>
      </c>
      <c r="AH207" s="39">
        <v>3.964</v>
      </c>
      <c r="AI207" s="39">
        <v>3.964</v>
      </c>
      <c r="AJ207" s="39">
        <v>4.132</v>
      </c>
      <c r="AK207" s="39">
        <v>4.152</v>
      </c>
      <c r="AL207" s="39">
        <v>4.36</v>
      </c>
      <c r="AM207" s="39">
        <v>4.204</v>
      </c>
      <c r="AN207" s="39">
        <v>4.024</v>
      </c>
      <c r="AO207" s="39">
        <v>3.926</v>
      </c>
      <c r="AP207" s="39">
        <v>3.676</v>
      </c>
      <c r="AQ207" s="39">
        <v>3.511</v>
      </c>
      <c r="AR207" s="39">
        <v>3.558</v>
      </c>
      <c r="AS207" s="39">
        <v>3.45</v>
      </c>
      <c r="AT207" s="39">
        <v>3.495</v>
      </c>
      <c r="AU207" s="39">
        <v>3.424</v>
      </c>
      <c r="AV207" s="39">
        <v>3.718</v>
      </c>
      <c r="AW207" s="39">
        <v>3.742</v>
      </c>
      <c r="AX207" s="39">
        <v>3.748</v>
      </c>
      <c r="AY207" s="39">
        <v>3.63</v>
      </c>
      <c r="AZ207" s="39">
        <v>3.704</v>
      </c>
      <c r="BA207" s="39">
        <v>3.795</v>
      </c>
      <c r="BB207" s="39">
        <v>3.881</v>
      </c>
      <c r="BC207" s="39">
        <v>3.676</v>
      </c>
      <c r="BD207" s="39">
        <v>3.813</v>
      </c>
      <c r="BE207" s="39">
        <v>3.86</v>
      </c>
      <c r="BF207" s="39">
        <v>4.096</v>
      </c>
      <c r="BG207" s="39">
        <v>4.018</v>
      </c>
      <c r="BH207" s="39">
        <v>4.22</v>
      </c>
      <c r="BI207" s="39">
        <v>4.614</v>
      </c>
      <c r="BJ207" s="39">
        <v>4.561</v>
      </c>
      <c r="BK207" s="39">
        <v>4.471</v>
      </c>
      <c r="BL207" s="39">
        <v>4.649</v>
      </c>
      <c r="BM207" s="39">
        <v>4.398</v>
      </c>
      <c r="BN207" s="39">
        <v>4.312</v>
      </c>
      <c r="BO207" s="39">
        <v>4.095</v>
      </c>
      <c r="BP207" s="39">
        <v>3.954</v>
      </c>
      <c r="BQ207" s="39">
        <v>3.795</v>
      </c>
      <c r="BR207" s="39">
        <v>3.602</v>
      </c>
      <c r="BS207" s="39">
        <v>3.383</v>
      </c>
      <c r="BT207" s="39">
        <v>3.235</v>
      </c>
      <c r="BU207" s="39">
        <v>3.142</v>
      </c>
      <c r="BV207" s="39">
        <v>3.035</v>
      </c>
      <c r="BW207" s="39">
        <v>2.838</v>
      </c>
      <c r="BX207" s="39">
        <v>2.724</v>
      </c>
      <c r="BY207" s="39">
        <v>2.6</v>
      </c>
      <c r="BZ207" s="39">
        <v>2.58</v>
      </c>
      <c r="CA207" s="39">
        <v>2.502</v>
      </c>
      <c r="CB207" s="39">
        <v>2.596</v>
      </c>
      <c r="CC207" s="39">
        <v>2.702</v>
      </c>
      <c r="CD207" s="39">
        <v>2.841</v>
      </c>
      <c r="CE207" s="39">
        <v>2.845</v>
      </c>
    </row>
    <row r="208" ht="12.9" customHeight="1">
      <c r="A208" s="40">
        <v>96</v>
      </c>
      <c r="B208" s="39">
        <v>2.036</v>
      </c>
      <c r="C208" s="39">
        <v>2.631</v>
      </c>
      <c r="D208" s="39">
        <v>2.868</v>
      </c>
      <c r="E208" s="39">
        <v>2.818</v>
      </c>
      <c r="F208" s="39">
        <v>2.965</v>
      </c>
      <c r="G208" s="39">
        <v>2.891</v>
      </c>
      <c r="H208" s="39">
        <v>2.486</v>
      </c>
      <c r="I208" s="39">
        <v>3.876</v>
      </c>
      <c r="J208" s="39">
        <v>2.815</v>
      </c>
      <c r="K208" s="39">
        <v>2.491</v>
      </c>
      <c r="L208" s="39">
        <v>1.932</v>
      </c>
      <c r="M208" s="39">
        <v>2.264</v>
      </c>
      <c r="N208" s="39">
        <v>2.865</v>
      </c>
      <c r="O208" s="39">
        <v>3.418</v>
      </c>
      <c r="P208" s="39">
        <v>3.975</v>
      </c>
      <c r="Q208" s="39">
        <v>3.663</v>
      </c>
      <c r="R208" s="39">
        <v>3.417</v>
      </c>
      <c r="S208" s="39">
        <v>3.223</v>
      </c>
      <c r="T208" s="39">
        <v>3.091</v>
      </c>
      <c r="U208" s="39">
        <v>2.164</v>
      </c>
      <c r="V208" s="39">
        <v>1.668</v>
      </c>
      <c r="W208" s="39">
        <v>1.808</v>
      </c>
      <c r="X208" s="39">
        <v>1.546</v>
      </c>
      <c r="Y208" s="39">
        <v>2.303</v>
      </c>
      <c r="Z208" s="39">
        <v>2.385</v>
      </c>
      <c r="AA208" s="39">
        <v>2.663</v>
      </c>
      <c r="AB208" s="39">
        <v>3.098</v>
      </c>
      <c r="AC208" s="39">
        <v>2.989</v>
      </c>
      <c r="AD208" s="39">
        <v>2.964</v>
      </c>
      <c r="AE208" s="39">
        <v>2.907</v>
      </c>
      <c r="AF208" s="39">
        <v>2.754</v>
      </c>
      <c r="AG208" s="39">
        <v>3.016</v>
      </c>
      <c r="AH208" s="39">
        <v>2.905</v>
      </c>
      <c r="AI208" s="39">
        <v>3.098</v>
      </c>
      <c r="AJ208" s="39">
        <v>3.095</v>
      </c>
      <c r="AK208" s="39">
        <v>3.223</v>
      </c>
      <c r="AL208" s="39">
        <v>3.235</v>
      </c>
      <c r="AM208" s="39">
        <v>3.394</v>
      </c>
      <c r="AN208" s="39">
        <v>3.268</v>
      </c>
      <c r="AO208" s="39">
        <v>3.125</v>
      </c>
      <c r="AP208" s="39">
        <v>3.046</v>
      </c>
      <c r="AQ208" s="39">
        <v>2.848</v>
      </c>
      <c r="AR208" s="39">
        <v>2.717</v>
      </c>
      <c r="AS208" s="39">
        <v>2.749</v>
      </c>
      <c r="AT208" s="39">
        <v>2.662</v>
      </c>
      <c r="AU208" s="39">
        <v>2.693</v>
      </c>
      <c r="AV208" s="39">
        <v>2.635</v>
      </c>
      <c r="AW208" s="39">
        <v>2.857</v>
      </c>
      <c r="AX208" s="39">
        <v>2.87</v>
      </c>
      <c r="AY208" s="39">
        <v>2.871</v>
      </c>
      <c r="AZ208" s="39">
        <v>2.776</v>
      </c>
      <c r="BA208" s="39">
        <v>2.827</v>
      </c>
      <c r="BB208" s="39">
        <v>2.893</v>
      </c>
      <c r="BC208" s="39">
        <v>2.953</v>
      </c>
      <c r="BD208" s="39">
        <v>2.792</v>
      </c>
      <c r="BE208" s="39">
        <v>2.89</v>
      </c>
      <c r="BF208" s="39">
        <v>2.921</v>
      </c>
      <c r="BG208" s="39">
        <v>3.093</v>
      </c>
      <c r="BH208" s="39">
        <v>3.029</v>
      </c>
      <c r="BI208" s="39">
        <v>3.174</v>
      </c>
      <c r="BJ208" s="39">
        <v>3.464</v>
      </c>
      <c r="BK208" s="39">
        <v>3.417</v>
      </c>
      <c r="BL208" s="39">
        <v>3.344</v>
      </c>
      <c r="BM208" s="39">
        <v>3.469</v>
      </c>
      <c r="BN208" s="39">
        <v>3.275</v>
      </c>
      <c r="BO208" s="39">
        <v>3.204</v>
      </c>
      <c r="BP208" s="39">
        <v>3.036</v>
      </c>
      <c r="BQ208" s="39">
        <v>2.925</v>
      </c>
      <c r="BR208" s="39">
        <v>2.801</v>
      </c>
      <c r="BS208" s="39">
        <v>2.652</v>
      </c>
      <c r="BT208" s="39">
        <v>2.485</v>
      </c>
      <c r="BU208" s="39">
        <v>2.371</v>
      </c>
      <c r="BV208" s="39">
        <v>2.298</v>
      </c>
      <c r="BW208" s="39">
        <v>2.214</v>
      </c>
      <c r="BX208" s="39">
        <v>2.066</v>
      </c>
      <c r="BY208" s="39">
        <v>1.978</v>
      </c>
      <c r="BZ208" s="39">
        <v>1.884</v>
      </c>
      <c r="CA208" s="39">
        <v>1.864</v>
      </c>
      <c r="CB208" s="39">
        <v>1.803</v>
      </c>
      <c r="CC208" s="39">
        <v>1.866</v>
      </c>
      <c r="CD208" s="39">
        <v>1.938</v>
      </c>
      <c r="CE208" s="39">
        <v>2.032</v>
      </c>
    </row>
    <row r="209" ht="12.9" customHeight="1">
      <c r="A209" s="40">
        <v>97</v>
      </c>
      <c r="B209" s="39">
        <v>1.666</v>
      </c>
      <c r="C209" s="39">
        <v>1.592</v>
      </c>
      <c r="D209" s="39">
        <v>2.059</v>
      </c>
      <c r="E209" s="39">
        <v>2.245</v>
      </c>
      <c r="F209" s="39">
        <v>2.207</v>
      </c>
      <c r="G209" s="39">
        <v>2.324</v>
      </c>
      <c r="H209" s="39">
        <v>2.267</v>
      </c>
      <c r="I209" s="39">
        <v>1.95</v>
      </c>
      <c r="J209" s="39">
        <v>3.042</v>
      </c>
      <c r="K209" s="39">
        <v>2.21</v>
      </c>
      <c r="L209" s="39">
        <v>1.956</v>
      </c>
      <c r="M209" s="39">
        <v>1.517</v>
      </c>
      <c r="N209" s="39">
        <v>1.779</v>
      </c>
      <c r="O209" s="39">
        <v>2.251</v>
      </c>
      <c r="P209" s="39">
        <v>2.686</v>
      </c>
      <c r="Q209" s="39">
        <v>3.124</v>
      </c>
      <c r="R209" s="39">
        <v>2.878</v>
      </c>
      <c r="S209" s="39">
        <v>2.685</v>
      </c>
      <c r="T209" s="39">
        <v>2.532</v>
      </c>
      <c r="U209" s="39">
        <v>2.428</v>
      </c>
      <c r="V209" s="39">
        <v>1.699</v>
      </c>
      <c r="W209" s="39">
        <v>1.309</v>
      </c>
      <c r="X209" s="39">
        <v>1.419</v>
      </c>
      <c r="Y209" s="39">
        <v>1.213</v>
      </c>
      <c r="Z209" s="39">
        <v>1.806</v>
      </c>
      <c r="AA209" s="39">
        <v>1.869</v>
      </c>
      <c r="AB209" s="39">
        <v>2.085</v>
      </c>
      <c r="AC209" s="39">
        <v>2.424</v>
      </c>
      <c r="AD209" s="39">
        <v>2.337</v>
      </c>
      <c r="AE209" s="39">
        <v>2.315</v>
      </c>
      <c r="AF209" s="39">
        <v>2.269</v>
      </c>
      <c r="AG209" s="39">
        <v>2.147</v>
      </c>
      <c r="AH209" s="39">
        <v>2.349</v>
      </c>
      <c r="AI209" s="39">
        <v>2.261</v>
      </c>
      <c r="AJ209" s="39">
        <v>2.408</v>
      </c>
      <c r="AK209" s="39">
        <v>2.403</v>
      </c>
      <c r="AL209" s="39">
        <v>2.499</v>
      </c>
      <c r="AM209" s="39">
        <v>2.505</v>
      </c>
      <c r="AN209" s="39">
        <v>2.625</v>
      </c>
      <c r="AO209" s="39">
        <v>2.524</v>
      </c>
      <c r="AP209" s="39">
        <v>2.41</v>
      </c>
      <c r="AQ209" s="39">
        <v>2.345</v>
      </c>
      <c r="AR209" s="39">
        <v>2.189</v>
      </c>
      <c r="AS209" s="39">
        <v>2.085</v>
      </c>
      <c r="AT209" s="39">
        <v>2.106</v>
      </c>
      <c r="AU209" s="39">
        <v>2.036</v>
      </c>
      <c r="AV209" s="39">
        <v>2.056</v>
      </c>
      <c r="AW209" s="39">
        <v>2.007</v>
      </c>
      <c r="AX209" s="39">
        <v>2.172</v>
      </c>
      <c r="AY209" s="39">
        <v>2.178</v>
      </c>
      <c r="AZ209" s="39">
        <v>2.174</v>
      </c>
      <c r="BA209" s="39">
        <v>2.098</v>
      </c>
      <c r="BB209" s="39">
        <v>2.133</v>
      </c>
      <c r="BC209" s="39">
        <v>2.177</v>
      </c>
      <c r="BD209" s="39">
        <v>2.217</v>
      </c>
      <c r="BE209" s="39">
        <v>2.092</v>
      </c>
      <c r="BF209" s="39">
        <v>2.16</v>
      </c>
      <c r="BG209" s="39">
        <v>2.178</v>
      </c>
      <c r="BH209" s="39">
        <v>2.301</v>
      </c>
      <c r="BI209" s="39">
        <v>2.248</v>
      </c>
      <c r="BJ209" s="39">
        <v>2.35</v>
      </c>
      <c r="BK209" s="39">
        <v>2.558</v>
      </c>
      <c r="BL209" s="39">
        <v>2.517</v>
      </c>
      <c r="BM209" s="39">
        <v>2.456</v>
      </c>
      <c r="BN209" s="39">
        <v>2.541</v>
      </c>
      <c r="BO209" s="39">
        <v>2.393</v>
      </c>
      <c r="BP209" s="39">
        <v>2.334</v>
      </c>
      <c r="BQ209" s="39">
        <v>2.206</v>
      </c>
      <c r="BR209" s="39">
        <v>2.119</v>
      </c>
      <c r="BS209" s="39">
        <v>2.024</v>
      </c>
      <c r="BT209" s="39">
        <v>1.911</v>
      </c>
      <c r="BU209" s="39">
        <v>1.785</v>
      </c>
      <c r="BV209" s="39">
        <v>1.698</v>
      </c>
      <c r="BW209" s="39">
        <v>1.64</v>
      </c>
      <c r="BX209" s="39">
        <v>1.576</v>
      </c>
      <c r="BY209" s="39">
        <v>1.466</v>
      </c>
      <c r="BZ209" s="39">
        <v>1.399</v>
      </c>
      <c r="CA209" s="39">
        <v>1.328</v>
      </c>
      <c r="CB209" s="39">
        <v>1.31</v>
      </c>
      <c r="CC209" s="39">
        <v>1.263</v>
      </c>
      <c r="CD209" s="39">
        <v>1.303</v>
      </c>
      <c r="CE209" s="39">
        <v>1.349</v>
      </c>
    </row>
    <row r="210" ht="12.9" customHeight="1">
      <c r="A210" s="40">
        <v>98</v>
      </c>
      <c r="B210" s="39">
        <v>1.732</v>
      </c>
      <c r="C210" s="39">
        <v>1.299</v>
      </c>
      <c r="D210" s="39">
        <v>1.242</v>
      </c>
      <c r="E210" s="39">
        <v>1.608</v>
      </c>
      <c r="F210" s="39">
        <v>1.754</v>
      </c>
      <c r="G210" s="39">
        <v>1.726</v>
      </c>
      <c r="H210" s="39">
        <v>1.818</v>
      </c>
      <c r="I210" s="39">
        <v>1.775</v>
      </c>
      <c r="J210" s="39">
        <v>1.527</v>
      </c>
      <c r="K210" s="39">
        <v>2.384</v>
      </c>
      <c r="L210" s="39">
        <v>1.732</v>
      </c>
      <c r="M210" s="39">
        <v>1.534</v>
      </c>
      <c r="N210" s="39">
        <v>1.19</v>
      </c>
      <c r="O210" s="39">
        <v>1.396</v>
      </c>
      <c r="P210" s="39">
        <v>1.766</v>
      </c>
      <c r="Q210" s="39">
        <v>2.107</v>
      </c>
      <c r="R210" s="39">
        <v>2.451</v>
      </c>
      <c r="S210" s="39">
        <v>2.258</v>
      </c>
      <c r="T210" s="39">
        <v>2.106</v>
      </c>
      <c r="U210" s="39">
        <v>1.986</v>
      </c>
      <c r="V210" s="39">
        <v>1.904</v>
      </c>
      <c r="W210" s="39">
        <v>1.332</v>
      </c>
      <c r="X210" s="39">
        <v>1.026</v>
      </c>
      <c r="Y210" s="39">
        <v>1.11</v>
      </c>
      <c r="Z210" s="39">
        <v>0.949</v>
      </c>
      <c r="AA210" s="39">
        <v>1.412</v>
      </c>
      <c r="AB210" s="39">
        <v>1.46</v>
      </c>
      <c r="AC210" s="39">
        <v>1.628</v>
      </c>
      <c r="AD210" s="39">
        <v>1.891</v>
      </c>
      <c r="AE210" s="39">
        <v>1.821</v>
      </c>
      <c r="AF210" s="39">
        <v>1.802</v>
      </c>
      <c r="AG210" s="39">
        <v>1.764</v>
      </c>
      <c r="AH210" s="39">
        <v>1.667</v>
      </c>
      <c r="AI210" s="39">
        <v>1.822</v>
      </c>
      <c r="AJ210" s="39">
        <v>1.751</v>
      </c>
      <c r="AK210" s="39">
        <v>1.862</v>
      </c>
      <c r="AL210" s="39">
        <v>1.855</v>
      </c>
      <c r="AM210" s="39">
        <v>1.926</v>
      </c>
      <c r="AN210" s="39">
        <v>1.928</v>
      </c>
      <c r="AO210" s="39">
        <v>2.016</v>
      </c>
      <c r="AP210" s="39">
        <v>1.936</v>
      </c>
      <c r="AQ210" s="39">
        <v>1.844</v>
      </c>
      <c r="AR210" s="39">
        <v>1.791</v>
      </c>
      <c r="AS210" s="39">
        <v>1.669</v>
      </c>
      <c r="AT210" s="39">
        <v>1.586</v>
      </c>
      <c r="AU210" s="39">
        <v>1.599</v>
      </c>
      <c r="AV210" s="39">
        <v>1.542</v>
      </c>
      <c r="AW210" s="39">
        <v>1.554</v>
      </c>
      <c r="AX210" s="39">
        <v>1.514</v>
      </c>
      <c r="AY210" s="39">
        <v>1.634</v>
      </c>
      <c r="AZ210" s="39">
        <v>1.635</v>
      </c>
      <c r="BA210" s="39">
        <v>1.627</v>
      </c>
      <c r="BB210" s="39">
        <v>1.566</v>
      </c>
      <c r="BC210" s="39">
        <v>1.588</v>
      </c>
      <c r="BD210" s="39">
        <v>1.616</v>
      </c>
      <c r="BE210" s="39">
        <v>1.642</v>
      </c>
      <c r="BF210" s="39">
        <v>1.544</v>
      </c>
      <c r="BG210" s="39">
        <v>1.59</v>
      </c>
      <c r="BH210" s="39">
        <v>1.599</v>
      </c>
      <c r="BI210" s="39">
        <v>1.684</v>
      </c>
      <c r="BJ210" s="39">
        <v>1.64</v>
      </c>
      <c r="BK210" s="39">
        <v>1.709</v>
      </c>
      <c r="BL210" s="39">
        <v>1.854</v>
      </c>
      <c r="BM210" s="39">
        <v>1.819</v>
      </c>
      <c r="BN210" s="39">
        <v>1.769</v>
      </c>
      <c r="BO210" s="39">
        <v>1.824</v>
      </c>
      <c r="BP210" s="39">
        <v>1.712</v>
      </c>
      <c r="BQ210" s="39">
        <v>1.664</v>
      </c>
      <c r="BR210" s="39">
        <v>1.567</v>
      </c>
      <c r="BS210" s="39">
        <v>1.5</v>
      </c>
      <c r="BT210" s="39">
        <v>1.428</v>
      </c>
      <c r="BU210" s="39">
        <v>1.343</v>
      </c>
      <c r="BV210" s="39">
        <v>1.25</v>
      </c>
      <c r="BW210" s="39">
        <v>1.185</v>
      </c>
      <c r="BX210" s="39">
        <v>1.14</v>
      </c>
      <c r="BY210" s="39">
        <v>1.091</v>
      </c>
      <c r="BZ210" s="39">
        <v>1.011</v>
      </c>
      <c r="CA210" s="39">
        <v>0.961</v>
      </c>
      <c r="CB210" s="39">
        <v>0.909</v>
      </c>
      <c r="CC210" s="39">
        <v>0.893</v>
      </c>
      <c r="CD210" s="39">
        <v>0.858</v>
      </c>
      <c r="CE210" s="39">
        <v>0.881</v>
      </c>
    </row>
    <row r="211" ht="12.9" customHeight="1">
      <c r="A211" s="40">
        <v>99</v>
      </c>
      <c r="B211" s="39">
        <v>2.162</v>
      </c>
      <c r="C211" s="39">
        <v>1.347</v>
      </c>
      <c r="D211" s="39">
        <v>1.011</v>
      </c>
      <c r="E211" s="39">
        <v>0.968</v>
      </c>
      <c r="F211" s="39">
        <v>1.254</v>
      </c>
      <c r="G211" s="39">
        <v>1.369</v>
      </c>
      <c r="H211" s="39">
        <v>1.348</v>
      </c>
      <c r="I211" s="39">
        <v>1.421</v>
      </c>
      <c r="J211" s="39">
        <v>1.388</v>
      </c>
      <c r="K211" s="39">
        <v>1.195</v>
      </c>
      <c r="L211" s="39">
        <v>1.866</v>
      </c>
      <c r="M211" s="39">
        <v>1.356</v>
      </c>
      <c r="N211" s="39">
        <v>1.201</v>
      </c>
      <c r="O211" s="39">
        <v>0.9320000000000001</v>
      </c>
      <c r="P211" s="39">
        <v>1.094</v>
      </c>
      <c r="Q211" s="39">
        <v>1.384</v>
      </c>
      <c r="R211" s="39">
        <v>1.651</v>
      </c>
      <c r="S211" s="39">
        <v>1.92</v>
      </c>
      <c r="T211" s="39">
        <v>1.769</v>
      </c>
      <c r="U211" s="39">
        <v>1.649</v>
      </c>
      <c r="V211" s="39">
        <v>1.555</v>
      </c>
      <c r="W211" s="39">
        <v>1.49</v>
      </c>
      <c r="X211" s="39">
        <v>1.041</v>
      </c>
      <c r="Y211" s="39">
        <v>0.801</v>
      </c>
      <c r="Z211" s="39">
        <v>0.867</v>
      </c>
      <c r="AA211" s="39">
        <v>0.74</v>
      </c>
      <c r="AB211" s="39">
        <v>1.101</v>
      </c>
      <c r="AC211" s="39">
        <v>1.137</v>
      </c>
      <c r="AD211" s="39">
        <v>1.266</v>
      </c>
      <c r="AE211" s="39">
        <v>1.469</v>
      </c>
      <c r="AF211" s="39">
        <v>1.413</v>
      </c>
      <c r="AG211" s="39">
        <v>1.397</v>
      </c>
      <c r="AH211" s="39">
        <v>1.365</v>
      </c>
      <c r="AI211" s="39">
        <v>1.288</v>
      </c>
      <c r="AJ211" s="39">
        <v>1.405</v>
      </c>
      <c r="AK211" s="39">
        <v>1.348</v>
      </c>
      <c r="AL211" s="39">
        <v>1.431</v>
      </c>
      <c r="AM211" s="39">
        <v>1.424</v>
      </c>
      <c r="AN211" s="39">
        <v>1.475</v>
      </c>
      <c r="AO211" s="39">
        <v>1.473</v>
      </c>
      <c r="AP211" s="39">
        <v>1.538</v>
      </c>
      <c r="AQ211" s="39">
        <v>1.473</v>
      </c>
      <c r="AR211" s="39">
        <v>1.4</v>
      </c>
      <c r="AS211" s="39">
        <v>1.357</v>
      </c>
      <c r="AT211" s="39">
        <v>1.261</v>
      </c>
      <c r="AU211" s="39">
        <v>1.195</v>
      </c>
      <c r="AV211" s="39">
        <v>1.202</v>
      </c>
      <c r="AW211" s="39">
        <v>1.156</v>
      </c>
      <c r="AX211" s="39">
        <v>1.161</v>
      </c>
      <c r="AY211" s="39">
        <v>1.128</v>
      </c>
      <c r="AZ211" s="39">
        <v>1.214</v>
      </c>
      <c r="BA211" s="39">
        <v>1.211</v>
      </c>
      <c r="BB211" s="39">
        <v>1.202</v>
      </c>
      <c r="BC211" s="39">
        <v>1.153</v>
      </c>
      <c r="BD211" s="39">
        <v>1.165</v>
      </c>
      <c r="BE211" s="39">
        <v>1.182</v>
      </c>
      <c r="BF211" s="39">
        <v>1.197</v>
      </c>
      <c r="BG211" s="39">
        <v>1.122</v>
      </c>
      <c r="BH211" s="39">
        <v>1.151</v>
      </c>
      <c r="BI211" s="39">
        <v>1.153</v>
      </c>
      <c r="BJ211" s="39">
        <v>1.21</v>
      </c>
      <c r="BK211" s="39">
        <v>1.174</v>
      </c>
      <c r="BL211" s="39">
        <v>1.219</v>
      </c>
      <c r="BM211" s="39">
        <v>1.317</v>
      </c>
      <c r="BN211" s="39">
        <v>1.287</v>
      </c>
      <c r="BO211" s="39">
        <v>1.247</v>
      </c>
      <c r="BP211" s="39">
        <v>1.281</v>
      </c>
      <c r="BQ211" s="39">
        <v>1.197</v>
      </c>
      <c r="BR211" s="39">
        <v>1.159</v>
      </c>
      <c r="BS211" s="39">
        <v>1.086</v>
      </c>
      <c r="BT211" s="39">
        <v>1.036</v>
      </c>
      <c r="BU211" s="39">
        <v>0.981</v>
      </c>
      <c r="BV211" s="39">
        <v>0.919</v>
      </c>
      <c r="BW211" s="39">
        <v>0.851</v>
      </c>
      <c r="BX211" s="39">
        <v>0.803</v>
      </c>
      <c r="BY211" s="39">
        <v>0.77</v>
      </c>
      <c r="BZ211" s="39">
        <v>0.733</v>
      </c>
      <c r="CA211" s="39">
        <v>0.676</v>
      </c>
      <c r="CB211" s="39">
        <v>0.64</v>
      </c>
      <c r="CC211" s="39">
        <v>0.602</v>
      </c>
      <c r="CD211" s="39">
        <v>0.589</v>
      </c>
      <c r="CE211" s="39">
        <v>0.5629999999999999</v>
      </c>
    </row>
    <row r="212" ht="12.9" customHeight="1">
      <c r="A212" t="s" s="41">
        <v>49</v>
      </c>
      <c r="B212" s="39">
        <v>2.983</v>
      </c>
      <c r="C212" s="39">
        <v>3.758</v>
      </c>
      <c r="D212" s="39">
        <v>3.348</v>
      </c>
      <c r="E212" s="39">
        <v>2.594</v>
      </c>
      <c r="F212" s="39">
        <v>2.052</v>
      </c>
      <c r="G212" s="39">
        <v>2.017</v>
      </c>
      <c r="H212" s="39">
        <v>2.193</v>
      </c>
      <c r="I212" s="39">
        <v>2.314</v>
      </c>
      <c r="J212" s="39">
        <v>2.43</v>
      </c>
      <c r="K212" s="39">
        <v>2.461</v>
      </c>
      <c r="L212" s="39">
        <v>2.318</v>
      </c>
      <c r="M212" s="39">
        <v>2.737</v>
      </c>
      <c r="N212" s="39">
        <v>2.649</v>
      </c>
      <c r="O212" s="39">
        <v>2.427</v>
      </c>
      <c r="P212" s="39">
        <v>2.053</v>
      </c>
      <c r="Q212" s="39">
        <v>1.943</v>
      </c>
      <c r="R212" s="39">
        <v>2.146</v>
      </c>
      <c r="S212" s="39">
        <v>2.527</v>
      </c>
      <c r="T212" s="39">
        <v>2.983</v>
      </c>
      <c r="U212" s="39">
        <v>3.13</v>
      </c>
      <c r="V212" s="39">
        <v>3.072</v>
      </c>
      <c r="W212" s="39">
        <v>2.923</v>
      </c>
      <c r="X212" s="39">
        <v>2.771</v>
      </c>
      <c r="Y212" s="39">
        <v>2.335</v>
      </c>
      <c r="Z212" s="39">
        <v>1.865</v>
      </c>
      <c r="AA212" s="39">
        <v>1.638</v>
      </c>
      <c r="AB212" s="39">
        <v>1.447</v>
      </c>
      <c r="AC212" s="39">
        <v>1.635</v>
      </c>
      <c r="AD212" s="39">
        <v>1.819</v>
      </c>
      <c r="AE212" s="39">
        <v>2.027</v>
      </c>
      <c r="AF212" s="39">
        <v>2.297</v>
      </c>
      <c r="AG212" s="39">
        <v>2.407</v>
      </c>
      <c r="AH212" s="39">
        <v>2.432</v>
      </c>
      <c r="AI212" s="39">
        <v>2.4</v>
      </c>
      <c r="AJ212" s="39">
        <v>2.31</v>
      </c>
      <c r="AK212" s="39">
        <v>2.338</v>
      </c>
      <c r="AL212" s="39">
        <v>2.322</v>
      </c>
      <c r="AM212" s="39">
        <v>2.369</v>
      </c>
      <c r="AN212" s="39">
        <v>2.391</v>
      </c>
      <c r="AO212" s="39">
        <v>2.436</v>
      </c>
      <c r="AP212" s="39">
        <v>2.455</v>
      </c>
      <c r="AQ212" s="39">
        <v>2.506</v>
      </c>
      <c r="AR212" s="39">
        <v>2.482</v>
      </c>
      <c r="AS212" s="39">
        <v>2.4</v>
      </c>
      <c r="AT212" s="39">
        <v>2.306</v>
      </c>
      <c r="AU212" s="39">
        <v>2.175</v>
      </c>
      <c r="AV212" s="39">
        <v>2.046</v>
      </c>
      <c r="AW212" s="39">
        <v>1.975</v>
      </c>
      <c r="AX212" s="39">
        <v>1.905</v>
      </c>
      <c r="AY212" s="39">
        <v>1.868</v>
      </c>
      <c r="AZ212" s="39">
        <v>1.822</v>
      </c>
      <c r="BA212" s="39">
        <v>1.854</v>
      </c>
      <c r="BB212" s="39">
        <v>1.872</v>
      </c>
      <c r="BC212" s="39">
        <v>1.869</v>
      </c>
      <c r="BD212" s="39">
        <v>1.822</v>
      </c>
      <c r="BE212" s="39">
        <v>1.794</v>
      </c>
      <c r="BF212" s="39">
        <v>1.786</v>
      </c>
      <c r="BG212" s="39">
        <v>1.789</v>
      </c>
      <c r="BH212" s="39">
        <v>1.733</v>
      </c>
      <c r="BI212" s="39">
        <v>1.711</v>
      </c>
      <c r="BJ212" s="39">
        <v>1.696</v>
      </c>
      <c r="BK212" s="39">
        <v>1.725</v>
      </c>
      <c r="BL212" s="39">
        <v>1.712</v>
      </c>
      <c r="BM212" s="39">
        <v>1.726</v>
      </c>
      <c r="BN212" s="39">
        <v>1.796</v>
      </c>
      <c r="BO212" s="39">
        <v>1.809</v>
      </c>
      <c r="BP212" s="39">
        <v>1.776</v>
      </c>
      <c r="BQ212" s="39">
        <v>1.767</v>
      </c>
      <c r="BR212" s="39">
        <v>1.7</v>
      </c>
      <c r="BS212" s="39">
        <v>1.627</v>
      </c>
      <c r="BT212" s="39">
        <v>1.533</v>
      </c>
      <c r="BU212" s="39">
        <v>1.444</v>
      </c>
      <c r="BV212" s="39">
        <v>1.356</v>
      </c>
      <c r="BW212" s="39">
        <v>1.266</v>
      </c>
      <c r="BX212" s="39">
        <v>1.171</v>
      </c>
      <c r="BY212" s="39">
        <v>1.087</v>
      </c>
      <c r="BZ212" s="39">
        <v>1.019</v>
      </c>
      <c r="CA212" s="39">
        <v>0.96</v>
      </c>
      <c r="CB212" s="39">
        <v>0.891</v>
      </c>
      <c r="CC212" s="39">
        <v>0.829</v>
      </c>
      <c r="CD212" s="39">
        <v>0.771</v>
      </c>
      <c r="CE212" s="39">
        <v>0.732</v>
      </c>
    </row>
    <row r="213" ht="12.9" customHeight="1">
      <c r="A213" s="36"/>
      <c r="B213" t="s" s="42">
        <v>51</v>
      </c>
      <c r="C213" s="43">
        <f>SUM(E137:E138)</f>
        <v>413.013</v>
      </c>
      <c r="D213" t="s" s="44">
        <v>52</v>
      </c>
      <c r="E213" s="39">
        <f>SUM(E130:E171)</f>
        <v>10462.028</v>
      </c>
      <c r="F213" s="39">
        <f>E213*1000</f>
        <v>10462028</v>
      </c>
      <c r="G213" t="s" s="42">
        <v>53</v>
      </c>
      <c r="H213" s="39">
        <f>SUM(E139:E171)</f>
        <v>8777.232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</row>
    <row r="214" ht="12.9" customHeight="1">
      <c r="A214" s="36"/>
      <c r="B214" t="s" s="42">
        <v>54</v>
      </c>
      <c r="C214" s="39">
        <f>SUM(E172:E176)</f>
        <v>1112.703</v>
      </c>
      <c r="D214" t="s" s="45">
        <v>55</v>
      </c>
      <c r="E214" s="39">
        <f>SUM(E130:E176)</f>
        <v>11574.731</v>
      </c>
      <c r="F214" s="39">
        <f>E214*1000</f>
        <v>11574731</v>
      </c>
      <c r="G214" t="s" s="42">
        <v>56</v>
      </c>
      <c r="H214" s="39">
        <f>SUM(E130:E212)</f>
        <v>13758.674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</row>
    <row r="215" ht="12.9" customHeight="1">
      <c r="A215" s="36"/>
      <c r="B215" t="s" s="42">
        <v>57</v>
      </c>
      <c r="C215" s="39">
        <f>SUM(E130:E138)*1000</f>
        <v>1684796</v>
      </c>
      <c r="D215" s="35"/>
      <c r="E215" s="39"/>
      <c r="F215" s="39">
        <f>E215*1000</f>
        <v>0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</row>
    <row r="216" ht="12.9" customHeight="1">
      <c r="A216" s="36"/>
      <c r="B216" t="s" s="42">
        <v>58</v>
      </c>
      <c r="C216" s="39">
        <f>SUM(E240:E281)</f>
        <v>10772.392</v>
      </c>
      <c r="D216" t="s" s="42">
        <v>59</v>
      </c>
      <c r="E216" s="39">
        <f>SUM(E240:E286)</f>
        <v>12286.777</v>
      </c>
      <c r="F216" s="39">
        <f>E216*1000</f>
        <v>12286777</v>
      </c>
      <c r="G216" t="s" s="42">
        <v>60</v>
      </c>
      <c r="H216" s="39">
        <f>SUM(E282:E286)</f>
        <v>1514.385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</row>
    <row r="217" ht="12.9" customHeight="1">
      <c r="A217" s="36"/>
      <c r="B217" t="s" s="42">
        <v>61</v>
      </c>
      <c r="C217" s="39">
        <f>SUM(E240:E248)*1000</f>
        <v>1581023</v>
      </c>
      <c r="D217" t="s" s="42">
        <v>62</v>
      </c>
      <c r="E217" s="39">
        <f>SUM(E247:E248)</f>
        <v>389.078</v>
      </c>
      <c r="F217" s="39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</row>
    <row r="218" ht="13" customHeight="1">
      <c r="A218" s="32"/>
      <c r="B218" t="s" s="42">
        <v>63</v>
      </c>
      <c r="C218" s="39">
        <f>SUM(E8:E25)*1000</f>
        <v>6780782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</row>
    <row r="219" ht="13" customHeight="1">
      <c r="A219" s="32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</row>
    <row r="220" ht="13" customHeight="1">
      <c r="A220" t="s" s="32">
        <v>64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</row>
    <row r="221" ht="13" customHeight="1">
      <c r="A221" t="s" s="38">
        <v>48</v>
      </c>
      <c r="B221" s="39">
        <v>20370.636</v>
      </c>
      <c r="C221" s="39">
        <v>20209.491</v>
      </c>
      <c r="D221" s="39">
        <v>20035.994</v>
      </c>
      <c r="E221" s="39">
        <v>19853.054</v>
      </c>
      <c r="F221" s="39">
        <v>19662.984</v>
      </c>
      <c r="G221" s="39">
        <v>19467.155</v>
      </c>
      <c r="H221" s="39">
        <v>19265.769</v>
      </c>
      <c r="I221" s="39">
        <v>19060.159</v>
      </c>
      <c r="J221" s="39">
        <v>18850.492</v>
      </c>
      <c r="K221" s="39">
        <v>18637.781</v>
      </c>
      <c r="L221" s="39">
        <v>18422.102</v>
      </c>
      <c r="M221" s="39">
        <v>18203.69</v>
      </c>
      <c r="N221" s="39">
        <v>17983.869</v>
      </c>
      <c r="O221" s="39">
        <v>17762.663</v>
      </c>
      <c r="P221" s="39">
        <v>17540.362</v>
      </c>
      <c r="Q221" s="39">
        <v>17316.973</v>
      </c>
      <c r="R221" s="39">
        <v>17092.639</v>
      </c>
      <c r="S221" s="39">
        <v>16866.94</v>
      </c>
      <c r="T221" s="39">
        <v>16640.043</v>
      </c>
      <c r="U221" s="39">
        <v>16412.075</v>
      </c>
      <c r="V221" s="39">
        <v>16181.682</v>
      </c>
      <c r="W221" s="39">
        <v>15948.96</v>
      </c>
      <c r="X221" s="39">
        <v>15714.083</v>
      </c>
      <c r="Y221" s="39">
        <v>15476.905</v>
      </c>
      <c r="Z221" s="39">
        <v>15237.683</v>
      </c>
      <c r="AA221" s="39">
        <v>14996.394</v>
      </c>
      <c r="AB221" s="39">
        <v>14753.153</v>
      </c>
      <c r="AC221" s="39">
        <v>14508.047</v>
      </c>
      <c r="AD221" s="39">
        <v>14261.138</v>
      </c>
      <c r="AE221" s="39">
        <v>14012.573</v>
      </c>
      <c r="AF221" s="39">
        <v>13762.443</v>
      </c>
      <c r="AG221" s="39">
        <v>13510.887</v>
      </c>
      <c r="AH221" s="39">
        <v>13258.678</v>
      </c>
      <c r="AI221" s="39">
        <v>13005.816</v>
      </c>
      <c r="AJ221" s="39">
        <v>12752.504</v>
      </c>
      <c r="AK221" s="39">
        <v>12498.803</v>
      </c>
      <c r="AL221" s="39">
        <v>12244.563</v>
      </c>
      <c r="AM221" s="39">
        <v>11990.182</v>
      </c>
      <c r="AN221" s="39">
        <v>11735.658</v>
      </c>
      <c r="AO221" s="39">
        <v>11481.152</v>
      </c>
      <c r="AP221" s="39">
        <v>11226.796</v>
      </c>
      <c r="AQ221" s="39">
        <v>10972.797</v>
      </c>
      <c r="AR221" s="39">
        <v>10719.359</v>
      </c>
      <c r="AS221" s="39">
        <v>10466.651</v>
      </c>
      <c r="AT221" s="39">
        <v>10214.914</v>
      </c>
      <c r="AU221" s="39">
        <v>9964.379000000001</v>
      </c>
      <c r="AV221" s="39">
        <v>9715.302</v>
      </c>
      <c r="AW221" s="39">
        <v>9467.941999999999</v>
      </c>
      <c r="AX221" s="39">
        <v>9222.567999999999</v>
      </c>
      <c r="AY221" s="39">
        <v>8979.457000000009</v>
      </c>
      <c r="AZ221" s="39">
        <v>8738.894</v>
      </c>
      <c r="BA221" s="39">
        <v>8501.18</v>
      </c>
      <c r="BB221" s="39">
        <v>8266.583000000001</v>
      </c>
      <c r="BC221" s="39">
        <v>8035.367</v>
      </c>
      <c r="BD221" s="39">
        <v>7807.781</v>
      </c>
      <c r="BE221" s="39">
        <v>7584.028</v>
      </c>
      <c r="BF221" s="39">
        <v>7364.268</v>
      </c>
      <c r="BG221" s="39">
        <v>7148.576</v>
      </c>
      <c r="BH221" s="39">
        <v>6936.987</v>
      </c>
      <c r="BI221" s="39">
        <v>6729.513</v>
      </c>
      <c r="BJ221" s="39">
        <v>6526.048</v>
      </c>
      <c r="BK221" s="39">
        <v>6326.482</v>
      </c>
      <c r="BL221" s="39">
        <v>6130.65</v>
      </c>
      <c r="BM221" s="39">
        <v>5938.341</v>
      </c>
      <c r="BN221" s="39">
        <v>5749.364</v>
      </c>
      <c r="BO221" s="39">
        <v>5563.451</v>
      </c>
      <c r="BP221" s="39">
        <v>5380.358</v>
      </c>
      <c r="BQ221" s="39">
        <v>5199.873</v>
      </c>
      <c r="BR221" s="39">
        <v>5021.793</v>
      </c>
      <c r="BS221" s="39">
        <v>4845.937</v>
      </c>
      <c r="BT221" s="39">
        <v>4672.149</v>
      </c>
      <c r="BU221" s="39">
        <v>4500.31</v>
      </c>
      <c r="BV221" s="39">
        <v>4330.33</v>
      </c>
      <c r="BW221" s="39">
        <v>4162.166</v>
      </c>
      <c r="BX221" s="39">
        <v>3995.814</v>
      </c>
      <c r="BY221" s="39">
        <v>3831.316</v>
      </c>
      <c r="BZ221" s="39">
        <v>3668.745</v>
      </c>
      <c r="CA221" s="39">
        <v>3508.204</v>
      </c>
      <c r="CB221" s="39">
        <v>3349.794</v>
      </c>
      <c r="CC221" s="39">
        <v>3193.676</v>
      </c>
      <c r="CD221" s="39">
        <v>3040.009</v>
      </c>
      <c r="CE221" s="39">
        <v>2888.92</v>
      </c>
    </row>
    <row r="222" ht="12.9" customHeight="1">
      <c r="A222" s="40">
        <v>0</v>
      </c>
      <c r="B222" s="39">
        <v>145.616</v>
      </c>
      <c r="C222" s="39">
        <v>132.634</v>
      </c>
      <c r="D222" s="39">
        <v>122.777</v>
      </c>
      <c r="E222" s="39">
        <v>115.918</v>
      </c>
      <c r="F222" s="39">
        <v>110.205</v>
      </c>
      <c r="G222" s="39">
        <v>105.215</v>
      </c>
      <c r="H222" s="39">
        <v>100.827</v>
      </c>
      <c r="I222" s="39">
        <v>97.011</v>
      </c>
      <c r="J222" s="39">
        <v>93.75</v>
      </c>
      <c r="K222" s="39">
        <v>91.03</v>
      </c>
      <c r="L222" s="39">
        <v>88.824</v>
      </c>
      <c r="M222" s="39">
        <v>87.093</v>
      </c>
      <c r="N222" s="39">
        <v>85.791</v>
      </c>
      <c r="O222" s="39">
        <v>84.857</v>
      </c>
      <c r="P222" s="39">
        <v>84.209</v>
      </c>
      <c r="Q222" s="39">
        <v>83.759</v>
      </c>
      <c r="R222" s="39">
        <v>83.413</v>
      </c>
      <c r="S222" s="39">
        <v>83.075</v>
      </c>
      <c r="T222" s="39">
        <v>82.65900000000001</v>
      </c>
      <c r="U222" s="39">
        <v>82.087</v>
      </c>
      <c r="V222" s="39">
        <v>81.28700000000001</v>
      </c>
      <c r="W222" s="39">
        <v>80.20099999999999</v>
      </c>
      <c r="X222" s="39">
        <v>78.79300000000001</v>
      </c>
      <c r="Y222" s="39">
        <v>77.044</v>
      </c>
      <c r="Z222" s="39">
        <v>74.95699999999999</v>
      </c>
      <c r="AA222" s="39">
        <v>72.553</v>
      </c>
      <c r="AB222" s="39">
        <v>69.872</v>
      </c>
      <c r="AC222" s="39">
        <v>66.96899999999999</v>
      </c>
      <c r="AD222" s="39">
        <v>63.906</v>
      </c>
      <c r="AE222" s="39">
        <v>60.751</v>
      </c>
      <c r="AF222" s="39">
        <v>57.569</v>
      </c>
      <c r="AG222" s="39">
        <v>54.425</v>
      </c>
      <c r="AH222" s="39">
        <v>51.382</v>
      </c>
      <c r="AI222" s="39">
        <v>48.49</v>
      </c>
      <c r="AJ222" s="39">
        <v>45.791</v>
      </c>
      <c r="AK222" s="39">
        <v>43.314</v>
      </c>
      <c r="AL222" s="39">
        <v>41.075</v>
      </c>
      <c r="AM222" s="39">
        <v>39.08</v>
      </c>
      <c r="AN222" s="39">
        <v>37.322</v>
      </c>
      <c r="AO222" s="39">
        <v>35.788</v>
      </c>
      <c r="AP222" s="39">
        <v>34.454</v>
      </c>
      <c r="AQ222" s="39">
        <v>33.297</v>
      </c>
      <c r="AR222" s="39">
        <v>32.288</v>
      </c>
      <c r="AS222" s="39">
        <v>31.4</v>
      </c>
      <c r="AT222" s="39">
        <v>30.607</v>
      </c>
      <c r="AU222" s="39">
        <v>29.883</v>
      </c>
      <c r="AV222" s="39">
        <v>29.206</v>
      </c>
      <c r="AW222" s="39">
        <v>28.552</v>
      </c>
      <c r="AX222" s="39">
        <v>27.904</v>
      </c>
      <c r="AY222" s="39">
        <v>27.242</v>
      </c>
      <c r="AZ222" s="39">
        <v>26.554</v>
      </c>
      <c r="BA222" s="39">
        <v>25.828</v>
      </c>
      <c r="BB222" s="39">
        <v>25.056</v>
      </c>
      <c r="BC222" s="39">
        <v>24.235</v>
      </c>
      <c r="BD222" s="39">
        <v>23.362</v>
      </c>
      <c r="BE222" s="39">
        <v>22.44</v>
      </c>
      <c r="BF222" s="39">
        <v>21.475</v>
      </c>
      <c r="BG222" s="39">
        <v>20.474</v>
      </c>
      <c r="BH222" s="39">
        <v>19.446</v>
      </c>
      <c r="BI222" s="39">
        <v>18.402</v>
      </c>
      <c r="BJ222" s="39">
        <v>17.353</v>
      </c>
      <c r="BK222" s="39">
        <v>16.311</v>
      </c>
      <c r="BL222" s="39">
        <v>15.288</v>
      </c>
      <c r="BM222" s="39">
        <v>14.292</v>
      </c>
      <c r="BN222" s="39">
        <v>13.334</v>
      </c>
      <c r="BO222" s="39">
        <v>12.42</v>
      </c>
      <c r="BP222" s="39">
        <v>11.556</v>
      </c>
      <c r="BQ222" s="39">
        <v>10.745</v>
      </c>
      <c r="BR222" s="39">
        <v>9.989000000000001</v>
      </c>
      <c r="BS222" s="39">
        <v>9.288</v>
      </c>
      <c r="BT222" s="39">
        <v>8.640000000000001</v>
      </c>
      <c r="BU222" s="39">
        <v>8.042</v>
      </c>
      <c r="BV222" s="39">
        <v>7.49</v>
      </c>
      <c r="BW222" s="39">
        <v>6.979</v>
      </c>
      <c r="BX222" s="39">
        <v>6.503</v>
      </c>
      <c r="BY222" s="39">
        <v>6.056</v>
      </c>
      <c r="BZ222" s="39">
        <v>5.633</v>
      </c>
      <c r="CA222" s="39">
        <v>5.228</v>
      </c>
      <c r="CB222" s="39">
        <v>4.835</v>
      </c>
      <c r="CC222" s="39">
        <v>4.449</v>
      </c>
      <c r="CD222" s="39">
        <v>4.068</v>
      </c>
      <c r="CE222" s="39">
        <v>3.686</v>
      </c>
    </row>
    <row r="223" ht="12.9" customHeight="1">
      <c r="A223" s="40">
        <v>1</v>
      </c>
      <c r="B223" s="39">
        <v>158.896</v>
      </c>
      <c r="C223" s="39">
        <v>145.516</v>
      </c>
      <c r="D223" s="39">
        <v>132.483</v>
      </c>
      <c r="E223" s="39">
        <v>122.578</v>
      </c>
      <c r="F223" s="39">
        <v>115.719</v>
      </c>
      <c r="G223" s="39">
        <v>110.009</v>
      </c>
      <c r="H223" s="39">
        <v>105.019</v>
      </c>
      <c r="I223" s="39">
        <v>100.634</v>
      </c>
      <c r="J223" s="39">
        <v>96.816</v>
      </c>
      <c r="K223" s="39">
        <v>93.557</v>
      </c>
      <c r="L223" s="39">
        <v>90.836</v>
      </c>
      <c r="M223" s="39">
        <v>88.628</v>
      </c>
      <c r="N223" s="39">
        <v>86.898</v>
      </c>
      <c r="O223" s="39">
        <v>85.595</v>
      </c>
      <c r="P223" s="39">
        <v>84.66200000000001</v>
      </c>
      <c r="Q223" s="39">
        <v>84.015</v>
      </c>
      <c r="R223" s="39">
        <v>83.56399999999999</v>
      </c>
      <c r="S223" s="39">
        <v>83.21599999999999</v>
      </c>
      <c r="T223" s="39">
        <v>82.876</v>
      </c>
      <c r="U223" s="39">
        <v>82.458</v>
      </c>
      <c r="V223" s="39">
        <v>81.88</v>
      </c>
      <c r="W223" s="39">
        <v>81.075</v>
      </c>
      <c r="X223" s="39">
        <v>79.985</v>
      </c>
      <c r="Y223" s="39">
        <v>78.572</v>
      </c>
      <c r="Z223" s="39">
        <v>76.819</v>
      </c>
      <c r="AA223" s="39">
        <v>74.72799999999999</v>
      </c>
      <c r="AB223" s="39">
        <v>72.321</v>
      </c>
      <c r="AC223" s="39">
        <v>69.63800000000001</v>
      </c>
      <c r="AD223" s="39">
        <v>66.732</v>
      </c>
      <c r="AE223" s="39">
        <v>63.667</v>
      </c>
      <c r="AF223" s="39">
        <v>60.51</v>
      </c>
      <c r="AG223" s="39">
        <v>57.326</v>
      </c>
      <c r="AH223" s="39">
        <v>54.185</v>
      </c>
      <c r="AI223" s="39">
        <v>51.142</v>
      </c>
      <c r="AJ223" s="39">
        <v>48.252</v>
      </c>
      <c r="AK223" s="39">
        <v>45.555</v>
      </c>
      <c r="AL223" s="39">
        <v>43.077</v>
      </c>
      <c r="AM223" s="39">
        <v>40.839</v>
      </c>
      <c r="AN223" s="39">
        <v>38.844</v>
      </c>
      <c r="AO223" s="39">
        <v>37.087</v>
      </c>
      <c r="AP223" s="39">
        <v>35.551</v>
      </c>
      <c r="AQ223" s="39">
        <v>34.217</v>
      </c>
      <c r="AR223" s="39">
        <v>33.059</v>
      </c>
      <c r="AS223" s="39">
        <v>32.049</v>
      </c>
      <c r="AT223" s="39">
        <v>31.16</v>
      </c>
      <c r="AU223" s="39">
        <v>30.365</v>
      </c>
      <c r="AV223" s="39">
        <v>29.64</v>
      </c>
      <c r="AW223" s="39">
        <v>28.961</v>
      </c>
      <c r="AX223" s="39">
        <v>28.306</v>
      </c>
      <c r="AY223" s="39">
        <v>27.656</v>
      </c>
      <c r="AZ223" s="39">
        <v>26.993</v>
      </c>
      <c r="BA223" s="39">
        <v>26.303</v>
      </c>
      <c r="BB223" s="39">
        <v>25.576</v>
      </c>
      <c r="BC223" s="39">
        <v>24.803</v>
      </c>
      <c r="BD223" s="39">
        <v>23.979</v>
      </c>
      <c r="BE223" s="39">
        <v>23.105</v>
      </c>
      <c r="BF223" s="39">
        <v>22.182</v>
      </c>
      <c r="BG223" s="39">
        <v>21.216</v>
      </c>
      <c r="BH223" s="39">
        <v>20.213</v>
      </c>
      <c r="BI223" s="39">
        <v>19.184</v>
      </c>
      <c r="BJ223" s="39">
        <v>18.139</v>
      </c>
      <c r="BK223" s="39">
        <v>17.089</v>
      </c>
      <c r="BL223" s="39">
        <v>16.046</v>
      </c>
      <c r="BM223" s="39">
        <v>15.021</v>
      </c>
      <c r="BN223" s="39">
        <v>14.024</v>
      </c>
      <c r="BO223" s="39">
        <v>13.065</v>
      </c>
      <c r="BP223" s="39">
        <v>12.149</v>
      </c>
      <c r="BQ223" s="39">
        <v>11.283</v>
      </c>
      <c r="BR223" s="39">
        <v>10.471</v>
      </c>
      <c r="BS223" s="39">
        <v>9.712999999999999</v>
      </c>
      <c r="BT223" s="39">
        <v>9.01</v>
      </c>
      <c r="BU223" s="39">
        <v>8.361000000000001</v>
      </c>
      <c r="BV223" s="39">
        <v>7.761</v>
      </c>
      <c r="BW223" s="39">
        <v>7.207</v>
      </c>
      <c r="BX223" s="39">
        <v>6.694</v>
      </c>
      <c r="BY223" s="39">
        <v>6.216</v>
      </c>
      <c r="BZ223" s="39">
        <v>5.768</v>
      </c>
      <c r="CA223" s="39">
        <v>5.342</v>
      </c>
      <c r="CB223" s="39">
        <v>4.935</v>
      </c>
      <c r="CC223" s="39">
        <v>4.54</v>
      </c>
      <c r="CD223" s="39">
        <v>4.152</v>
      </c>
      <c r="CE223" s="39">
        <v>3.768</v>
      </c>
    </row>
    <row r="224" ht="12.9" customHeight="1">
      <c r="A224" s="40">
        <v>2</v>
      </c>
      <c r="B224" s="39">
        <v>172.375</v>
      </c>
      <c r="C224" s="39">
        <v>158.846</v>
      </c>
      <c r="D224" s="39">
        <v>145.439</v>
      </c>
      <c r="E224" s="39">
        <v>132.377</v>
      </c>
      <c r="F224" s="39">
        <v>122.466</v>
      </c>
      <c r="G224" s="39">
        <v>115.603</v>
      </c>
      <c r="H224" s="39">
        <v>109.886</v>
      </c>
      <c r="I224" s="39">
        <v>104.894</v>
      </c>
      <c r="J224" s="39">
        <v>100.504</v>
      </c>
      <c r="K224" s="39">
        <v>96.68300000000001</v>
      </c>
      <c r="L224" s="39">
        <v>93.41800000000001</v>
      </c>
      <c r="M224" s="39">
        <v>90.691</v>
      </c>
      <c r="N224" s="39">
        <v>88.482</v>
      </c>
      <c r="O224" s="39">
        <v>86.751</v>
      </c>
      <c r="P224" s="39">
        <v>85.449</v>
      </c>
      <c r="Q224" s="39">
        <v>84.51600000000001</v>
      </c>
      <c r="R224" s="39">
        <v>83.86799999999999</v>
      </c>
      <c r="S224" s="39">
        <v>83.416</v>
      </c>
      <c r="T224" s="39">
        <v>83.066</v>
      </c>
      <c r="U224" s="39">
        <v>82.724</v>
      </c>
      <c r="V224" s="39">
        <v>82.298</v>
      </c>
      <c r="W224" s="39">
        <v>81.71299999999999</v>
      </c>
      <c r="X224" s="39">
        <v>80.901</v>
      </c>
      <c r="Y224" s="39">
        <v>79.803</v>
      </c>
      <c r="Z224" s="39">
        <v>78.384</v>
      </c>
      <c r="AA224" s="39">
        <v>76.624</v>
      </c>
      <c r="AB224" s="39">
        <v>74.52500000000001</v>
      </c>
      <c r="AC224" s="39">
        <v>72.111</v>
      </c>
      <c r="AD224" s="39">
        <v>69.42100000000001</v>
      </c>
      <c r="AE224" s="39">
        <v>66.509</v>
      </c>
      <c r="AF224" s="39">
        <v>63.437</v>
      </c>
      <c r="AG224" s="39">
        <v>60.273</v>
      </c>
      <c r="AH224" s="39">
        <v>57.088</v>
      </c>
      <c r="AI224" s="39">
        <v>53.944</v>
      </c>
      <c r="AJ224" s="39">
        <v>50.9</v>
      </c>
      <c r="AK224" s="39">
        <v>48.008</v>
      </c>
      <c r="AL224" s="39">
        <v>45.307</v>
      </c>
      <c r="AM224" s="39">
        <v>42.828</v>
      </c>
      <c r="AN224" s="39">
        <v>40.587</v>
      </c>
      <c r="AO224" s="39">
        <v>38.59</v>
      </c>
      <c r="AP224" s="39">
        <v>36.829</v>
      </c>
      <c r="AQ224" s="39">
        <v>35.291</v>
      </c>
      <c r="AR224" s="39">
        <v>33.955</v>
      </c>
      <c r="AS224" s="39">
        <v>32.794</v>
      </c>
      <c r="AT224" s="39">
        <v>31.781</v>
      </c>
      <c r="AU224" s="39">
        <v>30.889</v>
      </c>
      <c r="AV224" s="39">
        <v>30.092</v>
      </c>
      <c r="AW224" s="39">
        <v>29.364</v>
      </c>
      <c r="AX224" s="39">
        <v>28.682</v>
      </c>
      <c r="AY224" s="39">
        <v>28.024</v>
      </c>
      <c r="AZ224" s="39">
        <v>27.371</v>
      </c>
      <c r="BA224" s="39">
        <v>26.705</v>
      </c>
      <c r="BB224" s="39">
        <v>26.013</v>
      </c>
      <c r="BC224" s="39">
        <v>25.282</v>
      </c>
      <c r="BD224" s="39">
        <v>24.506</v>
      </c>
      <c r="BE224" s="39">
        <v>23.68</v>
      </c>
      <c r="BF224" s="39">
        <v>22.803</v>
      </c>
      <c r="BG224" s="39">
        <v>21.877</v>
      </c>
      <c r="BH224" s="39">
        <v>20.908</v>
      </c>
      <c r="BI224" s="39">
        <v>19.903</v>
      </c>
      <c r="BJ224" s="39">
        <v>18.871</v>
      </c>
      <c r="BK224" s="39">
        <v>17.823</v>
      </c>
      <c r="BL224" s="39">
        <v>16.77</v>
      </c>
      <c r="BM224" s="39">
        <v>15.724</v>
      </c>
      <c r="BN224" s="39">
        <v>14.696</v>
      </c>
      <c r="BO224" s="39">
        <v>13.697</v>
      </c>
      <c r="BP224" s="39">
        <v>12.734</v>
      </c>
      <c r="BQ224" s="39">
        <v>11.816</v>
      </c>
      <c r="BR224" s="39">
        <v>10.948</v>
      </c>
      <c r="BS224" s="39">
        <v>10.132</v>
      </c>
      <c r="BT224" s="39">
        <v>9.372</v>
      </c>
      <c r="BU224" s="39">
        <v>8.666</v>
      </c>
      <c r="BV224" s="39">
        <v>8.013999999999999</v>
      </c>
      <c r="BW224" s="39">
        <v>7.411</v>
      </c>
      <c r="BX224" s="39">
        <v>6.854</v>
      </c>
      <c r="BY224" s="39">
        <v>6.338</v>
      </c>
      <c r="BZ224" s="39">
        <v>5.857</v>
      </c>
      <c r="CA224" s="39">
        <v>5.406</v>
      </c>
      <c r="CB224" s="39">
        <v>4.978</v>
      </c>
      <c r="CC224" s="39">
        <v>4.567</v>
      </c>
      <c r="CD224" s="39">
        <v>4.169</v>
      </c>
      <c r="CE224" s="39">
        <v>3.779</v>
      </c>
    </row>
    <row r="225" ht="12.9" customHeight="1">
      <c r="A225" s="40">
        <v>3</v>
      </c>
      <c r="B225" s="39">
        <v>186.929</v>
      </c>
      <c r="C225" s="39">
        <v>172.341</v>
      </c>
      <c r="D225" s="39">
        <v>158.792</v>
      </c>
      <c r="E225" s="39">
        <v>145.363</v>
      </c>
      <c r="F225" s="39">
        <v>132.295</v>
      </c>
      <c r="G225" s="39">
        <v>122.382</v>
      </c>
      <c r="H225" s="39">
        <v>115.515</v>
      </c>
      <c r="I225" s="39">
        <v>109.797</v>
      </c>
      <c r="J225" s="39">
        <v>104.8</v>
      </c>
      <c r="K225" s="39">
        <v>100.408</v>
      </c>
      <c r="L225" s="39">
        <v>96.583</v>
      </c>
      <c r="M225" s="39">
        <v>93.31399999999999</v>
      </c>
      <c r="N225" s="39">
        <v>90.58799999999999</v>
      </c>
      <c r="O225" s="39">
        <v>88.379</v>
      </c>
      <c r="P225" s="39">
        <v>86.649</v>
      </c>
      <c r="Q225" s="39">
        <v>85.348</v>
      </c>
      <c r="R225" s="39">
        <v>84.416</v>
      </c>
      <c r="S225" s="39">
        <v>83.767</v>
      </c>
      <c r="T225" s="39">
        <v>83.313</v>
      </c>
      <c r="U225" s="39">
        <v>82.962</v>
      </c>
      <c r="V225" s="39">
        <v>82.614</v>
      </c>
      <c r="W225" s="39">
        <v>82.181</v>
      </c>
      <c r="X225" s="39">
        <v>81.59</v>
      </c>
      <c r="Y225" s="39">
        <v>80.771</v>
      </c>
      <c r="Z225" s="39">
        <v>79.667</v>
      </c>
      <c r="AA225" s="39">
        <v>78.241</v>
      </c>
      <c r="AB225" s="39">
        <v>76.47499999999999</v>
      </c>
      <c r="AC225" s="39">
        <v>74.371</v>
      </c>
      <c r="AD225" s="39">
        <v>71.95</v>
      </c>
      <c r="AE225" s="39">
        <v>69.254</v>
      </c>
      <c r="AF225" s="39">
        <v>66.336</v>
      </c>
      <c r="AG225" s="39">
        <v>63.259</v>
      </c>
      <c r="AH225" s="39">
        <v>60.093</v>
      </c>
      <c r="AI225" s="39">
        <v>56.906</v>
      </c>
      <c r="AJ225" s="39">
        <v>53.761</v>
      </c>
      <c r="AK225" s="39">
        <v>50.716</v>
      </c>
      <c r="AL225" s="39">
        <v>47.821</v>
      </c>
      <c r="AM225" s="39">
        <v>45.119</v>
      </c>
      <c r="AN225" s="39">
        <v>42.638</v>
      </c>
      <c r="AO225" s="39">
        <v>40.395</v>
      </c>
      <c r="AP225" s="39">
        <v>38.395</v>
      </c>
      <c r="AQ225" s="39">
        <v>36.633</v>
      </c>
      <c r="AR225" s="39">
        <v>35.093</v>
      </c>
      <c r="AS225" s="39">
        <v>33.754</v>
      </c>
      <c r="AT225" s="39">
        <v>32.591</v>
      </c>
      <c r="AU225" s="39">
        <v>31.576</v>
      </c>
      <c r="AV225" s="39">
        <v>30.681</v>
      </c>
      <c r="AW225" s="39">
        <v>29.882</v>
      </c>
      <c r="AX225" s="39">
        <v>29.151</v>
      </c>
      <c r="AY225" s="39">
        <v>28.467</v>
      </c>
      <c r="AZ225" s="39">
        <v>27.807</v>
      </c>
      <c r="BA225" s="39">
        <v>27.151</v>
      </c>
      <c r="BB225" s="39">
        <v>26.483</v>
      </c>
      <c r="BC225" s="39">
        <v>25.789</v>
      </c>
      <c r="BD225" s="39">
        <v>25.056</v>
      </c>
      <c r="BE225" s="39">
        <v>24.278</v>
      </c>
      <c r="BF225" s="39">
        <v>23.449</v>
      </c>
      <c r="BG225" s="39">
        <v>22.57</v>
      </c>
      <c r="BH225" s="39">
        <v>21.642</v>
      </c>
      <c r="BI225" s="39">
        <v>20.67</v>
      </c>
      <c r="BJ225" s="39">
        <v>19.662</v>
      </c>
      <c r="BK225" s="39">
        <v>18.628</v>
      </c>
      <c r="BL225" s="39">
        <v>17.578</v>
      </c>
      <c r="BM225" s="39">
        <v>16.523</v>
      </c>
      <c r="BN225" s="39">
        <v>15.475</v>
      </c>
      <c r="BO225" s="39">
        <v>14.445</v>
      </c>
      <c r="BP225" s="39">
        <v>13.443</v>
      </c>
      <c r="BQ225" s="39">
        <v>12.478</v>
      </c>
      <c r="BR225" s="39">
        <v>11.558</v>
      </c>
      <c r="BS225" s="39">
        <v>10.687</v>
      </c>
      <c r="BT225" s="39">
        <v>9.869</v>
      </c>
      <c r="BU225" s="39">
        <v>9.106</v>
      </c>
      <c r="BV225" s="39">
        <v>8.398</v>
      </c>
      <c r="BW225" s="39">
        <v>7.743</v>
      </c>
      <c r="BX225" s="39">
        <v>7.138</v>
      </c>
      <c r="BY225" s="39">
        <v>6.579</v>
      </c>
      <c r="BZ225" s="39">
        <v>6.061</v>
      </c>
      <c r="CA225" s="39">
        <v>5.578</v>
      </c>
      <c r="CB225" s="39">
        <v>5.124</v>
      </c>
      <c r="CC225" s="39">
        <v>4.693</v>
      </c>
      <c r="CD225" s="39">
        <v>4.28</v>
      </c>
      <c r="CE225" s="39">
        <v>3.88</v>
      </c>
    </row>
    <row r="226" ht="12.9" customHeight="1">
      <c r="A226" s="40">
        <v>4</v>
      </c>
      <c r="B226" s="39">
        <v>195.347</v>
      </c>
      <c r="C226" s="39">
        <v>186.892</v>
      </c>
      <c r="D226" s="39">
        <v>172.288</v>
      </c>
      <c r="E226" s="39">
        <v>158.719</v>
      </c>
      <c r="F226" s="39">
        <v>145.283</v>
      </c>
      <c r="G226" s="39">
        <v>132.213</v>
      </c>
      <c r="H226" s="39">
        <v>122.295</v>
      </c>
      <c r="I226" s="39">
        <v>115.428</v>
      </c>
      <c r="J226" s="39">
        <v>109.705</v>
      </c>
      <c r="K226" s="39">
        <v>104.706</v>
      </c>
      <c r="L226" s="39">
        <v>100.31</v>
      </c>
      <c r="M226" s="39">
        <v>96.48099999999999</v>
      </c>
      <c r="N226" s="39">
        <v>93.212</v>
      </c>
      <c r="O226" s="39">
        <v>90.486</v>
      </c>
      <c r="P226" s="39">
        <v>88.27800000000001</v>
      </c>
      <c r="Q226" s="39">
        <v>86.54900000000001</v>
      </c>
      <c r="R226" s="39">
        <v>85.249</v>
      </c>
      <c r="S226" s="39">
        <v>84.31399999999999</v>
      </c>
      <c r="T226" s="39">
        <v>83.663</v>
      </c>
      <c r="U226" s="39">
        <v>83.209</v>
      </c>
      <c r="V226" s="39">
        <v>82.851</v>
      </c>
      <c r="W226" s="39">
        <v>82.495</v>
      </c>
      <c r="X226" s="39">
        <v>82.056</v>
      </c>
      <c r="Y226" s="39">
        <v>81.458</v>
      </c>
      <c r="Z226" s="39">
        <v>80.63200000000001</v>
      </c>
      <c r="AA226" s="39">
        <v>79.521</v>
      </c>
      <c r="AB226" s="39">
        <v>78.089</v>
      </c>
      <c r="AC226" s="39">
        <v>76.316</v>
      </c>
      <c r="AD226" s="39">
        <v>74.205</v>
      </c>
      <c r="AE226" s="39">
        <v>71.779</v>
      </c>
      <c r="AF226" s="39">
        <v>69.07599999999999</v>
      </c>
      <c r="AG226" s="39">
        <v>66.151</v>
      </c>
      <c r="AH226" s="39">
        <v>63.073</v>
      </c>
      <c r="AI226" s="39">
        <v>59.905</v>
      </c>
      <c r="AJ226" s="39">
        <v>56.717</v>
      </c>
      <c r="AK226" s="39">
        <v>53.57</v>
      </c>
      <c r="AL226" s="39">
        <v>50.522</v>
      </c>
      <c r="AM226" s="39">
        <v>47.626</v>
      </c>
      <c r="AN226" s="39">
        <v>44.921</v>
      </c>
      <c r="AO226" s="39">
        <v>42.438</v>
      </c>
      <c r="AP226" s="39">
        <v>40.193</v>
      </c>
      <c r="AQ226" s="39">
        <v>38.191</v>
      </c>
      <c r="AR226" s="39">
        <v>36.427</v>
      </c>
      <c r="AS226" s="39">
        <v>34.884</v>
      </c>
      <c r="AT226" s="39">
        <v>33.543</v>
      </c>
      <c r="AU226" s="39">
        <v>32.377</v>
      </c>
      <c r="AV226" s="39">
        <v>31.36</v>
      </c>
      <c r="AW226" s="39">
        <v>30.463</v>
      </c>
      <c r="AX226" s="39">
        <v>29.661</v>
      </c>
      <c r="AY226" s="39">
        <v>28.928</v>
      </c>
      <c r="AZ226" s="39">
        <v>28.241</v>
      </c>
      <c r="BA226" s="39">
        <v>27.579</v>
      </c>
      <c r="BB226" s="39">
        <v>26.921</v>
      </c>
      <c r="BC226" s="39">
        <v>26.25</v>
      </c>
      <c r="BD226" s="39">
        <v>25.553</v>
      </c>
      <c r="BE226" s="39">
        <v>24.818</v>
      </c>
      <c r="BF226" s="39">
        <v>24.037</v>
      </c>
      <c r="BG226" s="39">
        <v>23.206</v>
      </c>
      <c r="BH226" s="39">
        <v>22.324</v>
      </c>
      <c r="BI226" s="39">
        <v>21.394</v>
      </c>
      <c r="BJ226" s="39">
        <v>20.42</v>
      </c>
      <c r="BK226" s="39">
        <v>19.409</v>
      </c>
      <c r="BL226" s="39">
        <v>18.373</v>
      </c>
      <c r="BM226" s="39">
        <v>17.32</v>
      </c>
      <c r="BN226" s="39">
        <v>16.263</v>
      </c>
      <c r="BO226" s="39">
        <v>15.212</v>
      </c>
      <c r="BP226" s="39">
        <v>14.18</v>
      </c>
      <c r="BQ226" s="39">
        <v>13.175</v>
      </c>
      <c r="BR226" s="39">
        <v>12.208</v>
      </c>
      <c r="BS226" s="39">
        <v>11.285</v>
      </c>
      <c r="BT226" s="39">
        <v>10.412</v>
      </c>
      <c r="BU226" s="39">
        <v>9.590999999999999</v>
      </c>
      <c r="BV226" s="39">
        <v>8.826000000000001</v>
      </c>
      <c r="BW226" s="39">
        <v>8.116</v>
      </c>
      <c r="BX226" s="39">
        <v>7.458</v>
      </c>
      <c r="BY226" s="39">
        <v>6.851</v>
      </c>
      <c r="BZ226" s="39">
        <v>6.289</v>
      </c>
      <c r="CA226" s="39">
        <v>5.768</v>
      </c>
      <c r="CB226" s="39">
        <v>5.282</v>
      </c>
      <c r="CC226" s="39">
        <v>4.825</v>
      </c>
      <c r="CD226" s="39">
        <v>4.392</v>
      </c>
      <c r="CE226" s="39">
        <v>3.977</v>
      </c>
    </row>
    <row r="227" ht="12.9" customHeight="1">
      <c r="A227" s="40">
        <v>5</v>
      </c>
      <c r="B227" s="39">
        <v>212.93</v>
      </c>
      <c r="C227" s="39">
        <v>195.299</v>
      </c>
      <c r="D227" s="39">
        <v>186.825</v>
      </c>
      <c r="E227" s="39">
        <v>172.201</v>
      </c>
      <c r="F227" s="39">
        <v>158.625</v>
      </c>
      <c r="G227" s="39">
        <v>145.187</v>
      </c>
      <c r="H227" s="39">
        <v>132.111</v>
      </c>
      <c r="I227" s="39">
        <v>122.192</v>
      </c>
      <c r="J227" s="39">
        <v>115.319</v>
      </c>
      <c r="K227" s="39">
        <v>109.594</v>
      </c>
      <c r="L227" s="39">
        <v>104.59</v>
      </c>
      <c r="M227" s="39">
        <v>100.189</v>
      </c>
      <c r="N227" s="39">
        <v>96.36199999999999</v>
      </c>
      <c r="O227" s="39">
        <v>93.095</v>
      </c>
      <c r="P227" s="39">
        <v>90.371</v>
      </c>
      <c r="Q227" s="39">
        <v>88.166</v>
      </c>
      <c r="R227" s="39">
        <v>86.44</v>
      </c>
      <c r="S227" s="39">
        <v>85.14</v>
      </c>
      <c r="T227" s="39">
        <v>84.20699999999999</v>
      </c>
      <c r="U227" s="39">
        <v>83.55800000000001</v>
      </c>
      <c r="V227" s="39">
        <v>83.096</v>
      </c>
      <c r="W227" s="39">
        <v>82.73099999999999</v>
      </c>
      <c r="X227" s="39">
        <v>82.369</v>
      </c>
      <c r="Y227" s="39">
        <v>81.922</v>
      </c>
      <c r="Z227" s="39">
        <v>81.31699999999999</v>
      </c>
      <c r="AA227" s="39">
        <v>80.48399999999999</v>
      </c>
      <c r="AB227" s="39">
        <v>79.367</v>
      </c>
      <c r="AC227" s="39">
        <v>77.928</v>
      </c>
      <c r="AD227" s="39">
        <v>76.148</v>
      </c>
      <c r="AE227" s="39">
        <v>74.03100000000001</v>
      </c>
      <c r="AF227" s="39">
        <v>71.598</v>
      </c>
      <c r="AG227" s="39">
        <v>68.889</v>
      </c>
      <c r="AH227" s="39">
        <v>65.96299999999999</v>
      </c>
      <c r="AI227" s="39">
        <v>62.882</v>
      </c>
      <c r="AJ227" s="39">
        <v>59.713</v>
      </c>
      <c r="AK227" s="39">
        <v>56.523</v>
      </c>
      <c r="AL227" s="39">
        <v>53.372</v>
      </c>
      <c r="AM227" s="39">
        <v>50.323</v>
      </c>
      <c r="AN227" s="39">
        <v>47.425</v>
      </c>
      <c r="AO227" s="39">
        <v>44.718</v>
      </c>
      <c r="AP227" s="39">
        <v>42.233</v>
      </c>
      <c r="AQ227" s="39">
        <v>39.985</v>
      </c>
      <c r="AR227" s="39">
        <v>37.981</v>
      </c>
      <c r="AS227" s="39">
        <v>36.214</v>
      </c>
      <c r="AT227" s="39">
        <v>34.67</v>
      </c>
      <c r="AU227" s="39">
        <v>33.326</v>
      </c>
      <c r="AV227" s="39">
        <v>32.158</v>
      </c>
      <c r="AW227" s="39">
        <v>31.138</v>
      </c>
      <c r="AX227" s="39">
        <v>30.239</v>
      </c>
      <c r="AY227" s="39">
        <v>29.434</v>
      </c>
      <c r="AZ227" s="39">
        <v>28.699</v>
      </c>
      <c r="BA227" s="39">
        <v>28.009</v>
      </c>
      <c r="BB227" s="39">
        <v>27.344</v>
      </c>
      <c r="BC227" s="39">
        <v>26.684</v>
      </c>
      <c r="BD227" s="39">
        <v>26.011</v>
      </c>
      <c r="BE227" s="39">
        <v>25.311</v>
      </c>
      <c r="BF227" s="39">
        <v>24.573</v>
      </c>
      <c r="BG227" s="39">
        <v>23.789</v>
      </c>
      <c r="BH227" s="39">
        <v>22.956</v>
      </c>
      <c r="BI227" s="39">
        <v>22.072</v>
      </c>
      <c r="BJ227" s="39">
        <v>21.139</v>
      </c>
      <c r="BK227" s="39">
        <v>20.162</v>
      </c>
      <c r="BL227" s="39">
        <v>19.15</v>
      </c>
      <c r="BM227" s="39">
        <v>18.11</v>
      </c>
      <c r="BN227" s="39">
        <v>17.055</v>
      </c>
      <c r="BO227" s="39">
        <v>15.995</v>
      </c>
      <c r="BP227" s="39">
        <v>14.942</v>
      </c>
      <c r="BQ227" s="39">
        <v>13.907</v>
      </c>
      <c r="BR227" s="39">
        <v>12.9</v>
      </c>
      <c r="BS227" s="39">
        <v>11.931</v>
      </c>
      <c r="BT227" s="39">
        <v>11.005</v>
      </c>
      <c r="BU227" s="39">
        <v>10.129</v>
      </c>
      <c r="BV227" s="39">
        <v>9.305999999999999</v>
      </c>
      <c r="BW227" s="39">
        <v>8.538</v>
      </c>
      <c r="BX227" s="39">
        <v>7.825</v>
      </c>
      <c r="BY227" s="39">
        <v>7.165</v>
      </c>
      <c r="BZ227" s="39">
        <v>6.555</v>
      </c>
      <c r="CA227" s="39">
        <v>5.991</v>
      </c>
      <c r="CB227" s="39">
        <v>5.467</v>
      </c>
      <c r="CC227" s="39">
        <v>4.979</v>
      </c>
      <c r="CD227" s="39">
        <v>4.52</v>
      </c>
      <c r="CE227" s="39">
        <v>4.084</v>
      </c>
    </row>
    <row r="228" ht="12.9" customHeight="1">
      <c r="A228" s="40">
        <v>6</v>
      </c>
      <c r="B228" s="39">
        <v>211.661</v>
      </c>
      <c r="C228" s="39">
        <v>212.871</v>
      </c>
      <c r="D228" s="39">
        <v>195.226</v>
      </c>
      <c r="E228" s="39">
        <v>186.733</v>
      </c>
      <c r="F228" s="39">
        <v>172.103</v>
      </c>
      <c r="G228" s="39">
        <v>158.525</v>
      </c>
      <c r="H228" s="39">
        <v>145.081</v>
      </c>
      <c r="I228" s="39">
        <v>132.004</v>
      </c>
      <c r="J228" s="39">
        <v>122.081</v>
      </c>
      <c r="K228" s="39">
        <v>115.205</v>
      </c>
      <c r="L228" s="39">
        <v>109.475</v>
      </c>
      <c r="M228" s="39">
        <v>104.466</v>
      </c>
      <c r="N228" s="39">
        <v>100.066</v>
      </c>
      <c r="O228" s="39">
        <v>96.23999999999999</v>
      </c>
      <c r="P228" s="39">
        <v>92.976</v>
      </c>
      <c r="Q228" s="39">
        <v>90.254</v>
      </c>
      <c r="R228" s="39">
        <v>88.05200000000001</v>
      </c>
      <c r="S228" s="39">
        <v>86.32599999999999</v>
      </c>
      <c r="T228" s="39">
        <v>85.027</v>
      </c>
      <c r="U228" s="39">
        <v>84.095</v>
      </c>
      <c r="V228" s="39">
        <v>83.43899999999999</v>
      </c>
      <c r="W228" s="39">
        <v>82.971</v>
      </c>
      <c r="X228" s="39">
        <v>82.599</v>
      </c>
      <c r="Y228" s="39">
        <v>82.23</v>
      </c>
      <c r="Z228" s="39">
        <v>81.77800000000001</v>
      </c>
      <c r="AA228" s="39">
        <v>81.16500000000001</v>
      </c>
      <c r="AB228" s="39">
        <v>80.32599999999999</v>
      </c>
      <c r="AC228" s="39">
        <v>79.202</v>
      </c>
      <c r="AD228" s="39">
        <v>77.75700000000001</v>
      </c>
      <c r="AE228" s="39">
        <v>75.971</v>
      </c>
      <c r="AF228" s="39">
        <v>73.84699999999999</v>
      </c>
      <c r="AG228" s="39">
        <v>71.408</v>
      </c>
      <c r="AH228" s="39">
        <v>68.697</v>
      </c>
      <c r="AI228" s="39">
        <v>65.76900000000001</v>
      </c>
      <c r="AJ228" s="39">
        <v>62.686</v>
      </c>
      <c r="AK228" s="39">
        <v>59.516</v>
      </c>
      <c r="AL228" s="39">
        <v>56.322</v>
      </c>
      <c r="AM228" s="39">
        <v>53.171</v>
      </c>
      <c r="AN228" s="39">
        <v>50.119</v>
      </c>
      <c r="AO228" s="39">
        <v>47.219</v>
      </c>
      <c r="AP228" s="39">
        <v>44.51</v>
      </c>
      <c r="AQ228" s="39">
        <v>42.022</v>
      </c>
      <c r="AR228" s="39">
        <v>39.773</v>
      </c>
      <c r="AS228" s="39">
        <v>37.766</v>
      </c>
      <c r="AT228" s="39">
        <v>35.997</v>
      </c>
      <c r="AU228" s="39">
        <v>34.45</v>
      </c>
      <c r="AV228" s="39">
        <v>33.104</v>
      </c>
      <c r="AW228" s="39">
        <v>31.934</v>
      </c>
      <c r="AX228" s="39">
        <v>30.911</v>
      </c>
      <c r="AY228" s="39">
        <v>30.01</v>
      </c>
      <c r="AZ228" s="39">
        <v>29.203</v>
      </c>
      <c r="BA228" s="39">
        <v>28.465</v>
      </c>
      <c r="BB228" s="39">
        <v>27.773</v>
      </c>
      <c r="BC228" s="39">
        <v>27.105</v>
      </c>
      <c r="BD228" s="39">
        <v>26.442</v>
      </c>
      <c r="BE228" s="39">
        <v>25.767</v>
      </c>
      <c r="BF228" s="39">
        <v>25.064</v>
      </c>
      <c r="BG228" s="39">
        <v>24.324</v>
      </c>
      <c r="BH228" s="39">
        <v>23.538</v>
      </c>
      <c r="BI228" s="39">
        <v>22.702</v>
      </c>
      <c r="BJ228" s="39">
        <v>21.815</v>
      </c>
      <c r="BK228" s="39">
        <v>20.88</v>
      </c>
      <c r="BL228" s="39">
        <v>19.901</v>
      </c>
      <c r="BM228" s="39">
        <v>18.886</v>
      </c>
      <c r="BN228" s="39">
        <v>17.844</v>
      </c>
      <c r="BO228" s="39">
        <v>16.787</v>
      </c>
      <c r="BP228" s="39">
        <v>15.724</v>
      </c>
      <c r="BQ228" s="39">
        <v>14.669</v>
      </c>
      <c r="BR228" s="39">
        <v>13.631</v>
      </c>
      <c r="BS228" s="39">
        <v>12.622</v>
      </c>
      <c r="BT228" s="39">
        <v>11.65</v>
      </c>
      <c r="BU228" s="39">
        <v>10.722</v>
      </c>
      <c r="BV228" s="39">
        <v>9.843</v>
      </c>
      <c r="BW228" s="39">
        <v>9.018000000000001</v>
      </c>
      <c r="BX228" s="39">
        <v>8.247999999999999</v>
      </c>
      <c r="BY228" s="39">
        <v>7.532</v>
      </c>
      <c r="BZ228" s="39">
        <v>6.869</v>
      </c>
      <c r="CA228" s="39">
        <v>6.257</v>
      </c>
      <c r="CB228" s="39">
        <v>5.69</v>
      </c>
      <c r="CC228" s="39">
        <v>5.164</v>
      </c>
      <c r="CD228" s="39">
        <v>4.673</v>
      </c>
      <c r="CE228" s="39">
        <v>4.211</v>
      </c>
    </row>
    <row r="229" ht="12.9" customHeight="1">
      <c r="A229" s="40">
        <v>7</v>
      </c>
      <c r="B229" s="39">
        <v>218.339</v>
      </c>
      <c r="C229" s="39">
        <v>211.615</v>
      </c>
      <c r="D229" s="39">
        <v>212.807</v>
      </c>
      <c r="E229" s="39">
        <v>195.142</v>
      </c>
      <c r="F229" s="39">
        <v>186.642</v>
      </c>
      <c r="G229" s="39">
        <v>172.01</v>
      </c>
      <c r="H229" s="39">
        <v>158.426</v>
      </c>
      <c r="I229" s="39">
        <v>144.981</v>
      </c>
      <c r="J229" s="39">
        <v>131.9</v>
      </c>
      <c r="K229" s="39">
        <v>121.975</v>
      </c>
      <c r="L229" s="39">
        <v>115.094</v>
      </c>
      <c r="M229" s="39">
        <v>109.359</v>
      </c>
      <c r="N229" s="39">
        <v>104.352</v>
      </c>
      <c r="O229" s="39">
        <v>99.953</v>
      </c>
      <c r="P229" s="39">
        <v>96.13</v>
      </c>
      <c r="Q229" s="39">
        <v>92.867</v>
      </c>
      <c r="R229" s="39">
        <v>90.148</v>
      </c>
      <c r="S229" s="39">
        <v>87.946</v>
      </c>
      <c r="T229" s="39">
        <v>86.221</v>
      </c>
      <c r="U229" s="39">
        <v>84.923</v>
      </c>
      <c r="V229" s="39">
        <v>83.98399999999999</v>
      </c>
      <c r="W229" s="39">
        <v>83.322</v>
      </c>
      <c r="X229" s="39">
        <v>82.84699999999999</v>
      </c>
      <c r="Y229" s="39">
        <v>82.468</v>
      </c>
      <c r="Z229" s="39">
        <v>82.093</v>
      </c>
      <c r="AA229" s="39">
        <v>81.633</v>
      </c>
      <c r="AB229" s="39">
        <v>81.014</v>
      </c>
      <c r="AC229" s="39">
        <v>80.169</v>
      </c>
      <c r="AD229" s="39">
        <v>79.038</v>
      </c>
      <c r="AE229" s="39">
        <v>77.586</v>
      </c>
      <c r="AF229" s="39">
        <v>75.794</v>
      </c>
      <c r="AG229" s="39">
        <v>73.664</v>
      </c>
      <c r="AH229" s="39">
        <v>71.223</v>
      </c>
      <c r="AI229" s="39">
        <v>68.51000000000001</v>
      </c>
      <c r="AJ229" s="39">
        <v>65.58</v>
      </c>
      <c r="AK229" s="39">
        <v>62.496</v>
      </c>
      <c r="AL229" s="39">
        <v>59.322</v>
      </c>
      <c r="AM229" s="39">
        <v>56.127</v>
      </c>
      <c r="AN229" s="39">
        <v>52.973</v>
      </c>
      <c r="AO229" s="39">
        <v>49.92</v>
      </c>
      <c r="AP229" s="39">
        <v>47.017</v>
      </c>
      <c r="AQ229" s="39">
        <v>44.306</v>
      </c>
      <c r="AR229" s="39">
        <v>41.816</v>
      </c>
      <c r="AS229" s="39">
        <v>39.565</v>
      </c>
      <c r="AT229" s="39">
        <v>37.556</v>
      </c>
      <c r="AU229" s="39">
        <v>35.784</v>
      </c>
      <c r="AV229" s="39">
        <v>34.235</v>
      </c>
      <c r="AW229" s="39">
        <v>32.887</v>
      </c>
      <c r="AX229" s="39">
        <v>31.714</v>
      </c>
      <c r="AY229" s="39">
        <v>30.689</v>
      </c>
      <c r="AZ229" s="39">
        <v>29.785</v>
      </c>
      <c r="BA229" s="39">
        <v>28.975</v>
      </c>
      <c r="BB229" s="39">
        <v>28.235</v>
      </c>
      <c r="BC229" s="39">
        <v>27.541</v>
      </c>
      <c r="BD229" s="39">
        <v>26.87</v>
      </c>
      <c r="BE229" s="39">
        <v>26.205</v>
      </c>
      <c r="BF229" s="39">
        <v>25.527</v>
      </c>
      <c r="BG229" s="39">
        <v>24.822</v>
      </c>
      <c r="BH229" s="39">
        <v>24.079</v>
      </c>
      <c r="BI229" s="39">
        <v>23.291</v>
      </c>
      <c r="BJ229" s="39">
        <v>22.453</v>
      </c>
      <c r="BK229" s="39">
        <v>21.563</v>
      </c>
      <c r="BL229" s="39">
        <v>20.625</v>
      </c>
      <c r="BM229" s="39">
        <v>19.644</v>
      </c>
      <c r="BN229" s="39">
        <v>18.626</v>
      </c>
      <c r="BO229" s="39">
        <v>17.582</v>
      </c>
      <c r="BP229" s="39">
        <v>16.522</v>
      </c>
      <c r="BQ229" s="39">
        <v>15.457</v>
      </c>
      <c r="BR229" s="39">
        <v>14.399</v>
      </c>
      <c r="BS229" s="39">
        <v>13.36</v>
      </c>
      <c r="BT229" s="39">
        <v>12.348</v>
      </c>
      <c r="BU229" s="39">
        <v>11.373</v>
      </c>
      <c r="BV229" s="39">
        <v>10.442</v>
      </c>
      <c r="BW229" s="39">
        <v>9.561</v>
      </c>
      <c r="BX229" s="39">
        <v>8.734</v>
      </c>
      <c r="BY229" s="39">
        <v>7.961</v>
      </c>
      <c r="BZ229" s="39">
        <v>7.243</v>
      </c>
      <c r="CA229" s="39">
        <v>6.577</v>
      </c>
      <c r="CB229" s="39">
        <v>5.962</v>
      </c>
      <c r="CC229" s="39">
        <v>5.393</v>
      </c>
      <c r="CD229" s="39">
        <v>4.864</v>
      </c>
      <c r="CE229" s="39">
        <v>4.371</v>
      </c>
    </row>
    <row r="230" ht="12.9" customHeight="1">
      <c r="A230" s="40">
        <v>8</v>
      </c>
      <c r="B230" s="39">
        <v>210.928</v>
      </c>
      <c r="C230" s="39">
        <v>218.28</v>
      </c>
      <c r="D230" s="39">
        <v>211.542</v>
      </c>
      <c r="E230" s="39">
        <v>212.714</v>
      </c>
      <c r="F230" s="39">
        <v>195.043</v>
      </c>
      <c r="G230" s="39">
        <v>186.54</v>
      </c>
      <c r="H230" s="39">
        <v>171.901</v>
      </c>
      <c r="I230" s="39">
        <v>158.316</v>
      </c>
      <c r="J230" s="39">
        <v>144.866</v>
      </c>
      <c r="K230" s="39">
        <v>131.783</v>
      </c>
      <c r="L230" s="39">
        <v>121.853</v>
      </c>
      <c r="M230" s="39">
        <v>114.967</v>
      </c>
      <c r="N230" s="39">
        <v>109.234</v>
      </c>
      <c r="O230" s="39">
        <v>104.227</v>
      </c>
      <c r="P230" s="39">
        <v>99.831</v>
      </c>
      <c r="Q230" s="39">
        <v>96.009</v>
      </c>
      <c r="R230" s="39">
        <v>92.749</v>
      </c>
      <c r="S230" s="39">
        <v>90.03</v>
      </c>
      <c r="T230" s="39">
        <v>87.828</v>
      </c>
      <c r="U230" s="39">
        <v>86.104</v>
      </c>
      <c r="V230" s="39">
        <v>84.79900000000001</v>
      </c>
      <c r="W230" s="39">
        <v>83.85299999999999</v>
      </c>
      <c r="X230" s="39">
        <v>83.184</v>
      </c>
      <c r="Y230" s="39">
        <v>82.70099999999999</v>
      </c>
      <c r="Z230" s="39">
        <v>82.316</v>
      </c>
      <c r="AA230" s="39">
        <v>81.93300000000001</v>
      </c>
      <c r="AB230" s="39">
        <v>81.467</v>
      </c>
      <c r="AC230" s="39">
        <v>80.84099999999999</v>
      </c>
      <c r="AD230" s="39">
        <v>79.988</v>
      </c>
      <c r="AE230" s="39">
        <v>78.851</v>
      </c>
      <c r="AF230" s="39">
        <v>77.392</v>
      </c>
      <c r="AG230" s="39">
        <v>75.593</v>
      </c>
      <c r="AH230" s="39">
        <v>73.461</v>
      </c>
      <c r="AI230" s="39">
        <v>71.018</v>
      </c>
      <c r="AJ230" s="39">
        <v>68.303</v>
      </c>
      <c r="AK230" s="39">
        <v>65.371</v>
      </c>
      <c r="AL230" s="39">
        <v>62.283</v>
      </c>
      <c r="AM230" s="39">
        <v>59.108</v>
      </c>
      <c r="AN230" s="39">
        <v>55.911</v>
      </c>
      <c r="AO230" s="39">
        <v>52.755</v>
      </c>
      <c r="AP230" s="39">
        <v>49.699</v>
      </c>
      <c r="AQ230" s="39">
        <v>46.794</v>
      </c>
      <c r="AR230" s="39">
        <v>44.08</v>
      </c>
      <c r="AS230" s="39">
        <v>41.588</v>
      </c>
      <c r="AT230" s="39">
        <v>39.334</v>
      </c>
      <c r="AU230" s="39">
        <v>37.323</v>
      </c>
      <c r="AV230" s="39">
        <v>35.549</v>
      </c>
      <c r="AW230" s="39">
        <v>33.997</v>
      </c>
      <c r="AX230" s="39">
        <v>32.646</v>
      </c>
      <c r="AY230" s="39">
        <v>31.471</v>
      </c>
      <c r="AZ230" s="39">
        <v>30.443</v>
      </c>
      <c r="BA230" s="39">
        <v>29.536</v>
      </c>
      <c r="BB230" s="39">
        <v>28.724</v>
      </c>
      <c r="BC230" s="39">
        <v>27.981</v>
      </c>
      <c r="BD230" s="39">
        <v>27.284</v>
      </c>
      <c r="BE230" s="39">
        <v>26.611</v>
      </c>
      <c r="BF230" s="39">
        <v>25.943</v>
      </c>
      <c r="BG230" s="39">
        <v>25.262</v>
      </c>
      <c r="BH230" s="39">
        <v>24.555</v>
      </c>
      <c r="BI230" s="39">
        <v>23.81</v>
      </c>
      <c r="BJ230" s="39">
        <v>23.019</v>
      </c>
      <c r="BK230" s="39">
        <v>22.178</v>
      </c>
      <c r="BL230" s="39">
        <v>21.286</v>
      </c>
      <c r="BM230" s="39">
        <v>20.345</v>
      </c>
      <c r="BN230" s="39">
        <v>19.361</v>
      </c>
      <c r="BO230" s="39">
        <v>18.341</v>
      </c>
      <c r="BP230" s="39">
        <v>17.294</v>
      </c>
      <c r="BQ230" s="39">
        <v>16.231</v>
      </c>
      <c r="BR230" s="39">
        <v>15.164</v>
      </c>
      <c r="BS230" s="39">
        <v>14.103</v>
      </c>
      <c r="BT230" s="39">
        <v>13.061</v>
      </c>
      <c r="BU230" s="39">
        <v>12.046</v>
      </c>
      <c r="BV230" s="39">
        <v>11.069</v>
      </c>
      <c r="BW230" s="39">
        <v>10.136</v>
      </c>
      <c r="BX230" s="39">
        <v>9.252000000000001</v>
      </c>
      <c r="BY230" s="39">
        <v>8.422000000000001</v>
      </c>
      <c r="BZ230" s="39">
        <v>7.646</v>
      </c>
      <c r="CA230" s="39">
        <v>6.925</v>
      </c>
      <c r="CB230" s="39">
        <v>6.257</v>
      </c>
      <c r="CC230" s="39">
        <v>5.64</v>
      </c>
      <c r="CD230" s="39">
        <v>5.067</v>
      </c>
      <c r="CE230" s="39">
        <v>4.536</v>
      </c>
    </row>
    <row r="231" ht="12.9" customHeight="1">
      <c r="A231" s="40">
        <v>9</v>
      </c>
      <c r="B231" s="39">
        <v>209.093</v>
      </c>
      <c r="C231" s="39">
        <v>210.858</v>
      </c>
      <c r="D231" s="39">
        <v>218.194</v>
      </c>
      <c r="E231" s="39">
        <v>211.436</v>
      </c>
      <c r="F231" s="39">
        <v>212.6</v>
      </c>
      <c r="G231" s="39">
        <v>194.926</v>
      </c>
      <c r="H231" s="39">
        <v>186.415</v>
      </c>
      <c r="I231" s="39">
        <v>171.774</v>
      </c>
      <c r="J231" s="39">
        <v>158.184</v>
      </c>
      <c r="K231" s="39">
        <v>144.731</v>
      </c>
      <c r="L231" s="39">
        <v>131.643</v>
      </c>
      <c r="M231" s="39">
        <v>121.708</v>
      </c>
      <c r="N231" s="39">
        <v>114.823</v>
      </c>
      <c r="O231" s="39">
        <v>109.089</v>
      </c>
      <c r="P231" s="39">
        <v>104.083</v>
      </c>
      <c r="Q231" s="39">
        <v>99.688</v>
      </c>
      <c r="R231" s="39">
        <v>95.867</v>
      </c>
      <c r="S231" s="39">
        <v>92.60599999999999</v>
      </c>
      <c r="T231" s="39">
        <v>89.887</v>
      </c>
      <c r="U231" s="39">
        <v>87.685</v>
      </c>
      <c r="V231" s="39">
        <v>85.95399999999999</v>
      </c>
      <c r="W231" s="39">
        <v>84.64100000000001</v>
      </c>
      <c r="X231" s="39">
        <v>83.688</v>
      </c>
      <c r="Y231" s="39">
        <v>83.011</v>
      </c>
      <c r="Z231" s="39">
        <v>82.52200000000001</v>
      </c>
      <c r="AA231" s="39">
        <v>82.129</v>
      </c>
      <c r="AB231" s="39">
        <v>81.739</v>
      </c>
      <c r="AC231" s="39">
        <v>81.265</v>
      </c>
      <c r="AD231" s="39">
        <v>80.63200000000001</v>
      </c>
      <c r="AE231" s="39">
        <v>79.77200000000001</v>
      </c>
      <c r="AF231" s="39">
        <v>78.627</v>
      </c>
      <c r="AG231" s="39">
        <v>77.161</v>
      </c>
      <c r="AH231" s="39">
        <v>75.36</v>
      </c>
      <c r="AI231" s="39">
        <v>73.22499999999999</v>
      </c>
      <c r="AJ231" s="39">
        <v>70.779</v>
      </c>
      <c r="AK231" s="39">
        <v>68.062</v>
      </c>
      <c r="AL231" s="39">
        <v>65.127</v>
      </c>
      <c r="AM231" s="39">
        <v>62.037</v>
      </c>
      <c r="AN231" s="39">
        <v>58.859</v>
      </c>
      <c r="AO231" s="39">
        <v>55.659</v>
      </c>
      <c r="AP231" s="39">
        <v>52.501</v>
      </c>
      <c r="AQ231" s="39">
        <v>49.442</v>
      </c>
      <c r="AR231" s="39">
        <v>46.534</v>
      </c>
      <c r="AS231" s="39">
        <v>43.818</v>
      </c>
      <c r="AT231" s="39">
        <v>41.324</v>
      </c>
      <c r="AU231" s="39">
        <v>39.067</v>
      </c>
      <c r="AV231" s="39">
        <v>37.053</v>
      </c>
      <c r="AW231" s="39">
        <v>35.276</v>
      </c>
      <c r="AX231" s="39">
        <v>33.721</v>
      </c>
      <c r="AY231" s="39">
        <v>32.368</v>
      </c>
      <c r="AZ231" s="39">
        <v>31.189</v>
      </c>
      <c r="BA231" s="39">
        <v>30.159</v>
      </c>
      <c r="BB231" s="39">
        <v>29.249</v>
      </c>
      <c r="BC231" s="39">
        <v>28.434</v>
      </c>
      <c r="BD231" s="39">
        <v>27.688</v>
      </c>
      <c r="BE231" s="39">
        <v>26.988</v>
      </c>
      <c r="BF231" s="39">
        <v>26.313</v>
      </c>
      <c r="BG231" s="39">
        <v>25.641</v>
      </c>
      <c r="BH231" s="39">
        <v>24.958</v>
      </c>
      <c r="BI231" s="39">
        <v>24.247</v>
      </c>
      <c r="BJ231" s="39">
        <v>23.499</v>
      </c>
      <c r="BK231" s="39">
        <v>22.705</v>
      </c>
      <c r="BL231" s="39">
        <v>21.861</v>
      </c>
      <c r="BM231" s="39">
        <v>20.966</v>
      </c>
      <c r="BN231" s="39">
        <v>20.023</v>
      </c>
      <c r="BO231" s="39">
        <v>19.036</v>
      </c>
      <c r="BP231" s="39">
        <v>18.013</v>
      </c>
      <c r="BQ231" s="39">
        <v>16.963</v>
      </c>
      <c r="BR231" s="39">
        <v>15.897</v>
      </c>
      <c r="BS231" s="39">
        <v>14.827</v>
      </c>
      <c r="BT231" s="39">
        <v>13.764</v>
      </c>
      <c r="BU231" s="39">
        <v>12.718</v>
      </c>
      <c r="BV231" s="39">
        <v>11.701</v>
      </c>
      <c r="BW231" s="39">
        <v>10.721</v>
      </c>
      <c r="BX231" s="39">
        <v>9.784000000000001</v>
      </c>
      <c r="BY231" s="39">
        <v>8.898</v>
      </c>
      <c r="BZ231" s="39">
        <v>8.064</v>
      </c>
      <c r="CA231" s="39">
        <v>7.286</v>
      </c>
      <c r="CB231" s="39">
        <v>6.562</v>
      </c>
      <c r="CC231" s="39">
        <v>5.891</v>
      </c>
      <c r="CD231" s="39">
        <v>5.27</v>
      </c>
      <c r="CE231" s="39">
        <v>4.695</v>
      </c>
    </row>
    <row r="232" ht="12.9" customHeight="1">
      <c r="A232" s="40">
        <v>10</v>
      </c>
      <c r="B232" s="39">
        <v>214.24</v>
      </c>
      <c r="C232" s="39">
        <v>209.019</v>
      </c>
      <c r="D232" s="39">
        <v>210.77</v>
      </c>
      <c r="E232" s="39">
        <v>218.084</v>
      </c>
      <c r="F232" s="39">
        <v>211.319</v>
      </c>
      <c r="G232" s="39">
        <v>212.476</v>
      </c>
      <c r="H232" s="39">
        <v>194.796</v>
      </c>
      <c r="I232" s="39">
        <v>186.281</v>
      </c>
      <c r="J232" s="39">
        <v>171.634</v>
      </c>
      <c r="K232" s="39">
        <v>158.041</v>
      </c>
      <c r="L232" s="39">
        <v>144.583</v>
      </c>
      <c r="M232" s="39">
        <v>131.49</v>
      </c>
      <c r="N232" s="39">
        <v>121.556</v>
      </c>
      <c r="O232" s="39">
        <v>114.672</v>
      </c>
      <c r="P232" s="39">
        <v>108.941</v>
      </c>
      <c r="Q232" s="39">
        <v>103.938</v>
      </c>
      <c r="R232" s="39">
        <v>99.545</v>
      </c>
      <c r="S232" s="39">
        <v>95.726</v>
      </c>
      <c r="T232" s="39">
        <v>92.46599999999999</v>
      </c>
      <c r="U232" s="39">
        <v>89.748</v>
      </c>
      <c r="V232" s="39">
        <v>87.539</v>
      </c>
      <c r="W232" s="39">
        <v>85.8</v>
      </c>
      <c r="X232" s="39">
        <v>84.48</v>
      </c>
      <c r="Y232" s="39">
        <v>83.51900000000001</v>
      </c>
      <c r="Z232" s="39">
        <v>82.83499999999999</v>
      </c>
      <c r="AA232" s="39">
        <v>82.337</v>
      </c>
      <c r="AB232" s="39">
        <v>81.937</v>
      </c>
      <c r="AC232" s="39">
        <v>81.539</v>
      </c>
      <c r="AD232" s="39">
        <v>81.057</v>
      </c>
      <c r="AE232" s="39">
        <v>80.417</v>
      </c>
      <c r="AF232" s="39">
        <v>79.54900000000001</v>
      </c>
      <c r="AG232" s="39">
        <v>78.39700000000001</v>
      </c>
      <c r="AH232" s="39">
        <v>76.928</v>
      </c>
      <c r="AI232" s="39">
        <v>75.124</v>
      </c>
      <c r="AJ232" s="39">
        <v>72.98699999999999</v>
      </c>
      <c r="AK232" s="39">
        <v>70.539</v>
      </c>
      <c r="AL232" s="39">
        <v>67.818</v>
      </c>
      <c r="AM232" s="39">
        <v>64.881</v>
      </c>
      <c r="AN232" s="39">
        <v>61.788</v>
      </c>
      <c r="AO232" s="39">
        <v>58.607</v>
      </c>
      <c r="AP232" s="39">
        <v>55.405</v>
      </c>
      <c r="AQ232" s="39">
        <v>52.244</v>
      </c>
      <c r="AR232" s="39">
        <v>49.182</v>
      </c>
      <c r="AS232" s="39">
        <v>46.272</v>
      </c>
      <c r="AT232" s="39">
        <v>43.553</v>
      </c>
      <c r="AU232" s="39">
        <v>41.056</v>
      </c>
      <c r="AV232" s="39">
        <v>38.796</v>
      </c>
      <c r="AW232" s="39">
        <v>36.779</v>
      </c>
      <c r="AX232" s="39">
        <v>35</v>
      </c>
      <c r="AY232" s="39">
        <v>33.442</v>
      </c>
      <c r="AZ232" s="39">
        <v>32.085</v>
      </c>
      <c r="BA232" s="39">
        <v>30.904</v>
      </c>
      <c r="BB232" s="39">
        <v>29.871</v>
      </c>
      <c r="BC232" s="39">
        <v>28.958</v>
      </c>
      <c r="BD232" s="39">
        <v>28.14</v>
      </c>
      <c r="BE232" s="39">
        <v>27.391</v>
      </c>
      <c r="BF232" s="39">
        <v>26.688</v>
      </c>
      <c r="BG232" s="39">
        <v>26.01</v>
      </c>
      <c r="BH232" s="39">
        <v>25.335</v>
      </c>
      <c r="BI232" s="39">
        <v>24.649</v>
      </c>
      <c r="BJ232" s="39">
        <v>23.935</v>
      </c>
      <c r="BK232" s="39">
        <v>23.184</v>
      </c>
      <c r="BL232" s="39">
        <v>22.387</v>
      </c>
      <c r="BM232" s="39">
        <v>21.54</v>
      </c>
      <c r="BN232" s="39">
        <v>20.642</v>
      </c>
      <c r="BO232" s="39">
        <v>19.696</v>
      </c>
      <c r="BP232" s="39">
        <v>18.706</v>
      </c>
      <c r="BQ232" s="39">
        <v>17.68</v>
      </c>
      <c r="BR232" s="39">
        <v>16.627</v>
      </c>
      <c r="BS232" s="39">
        <v>15.559</v>
      </c>
      <c r="BT232" s="39">
        <v>14.485</v>
      </c>
      <c r="BU232" s="39">
        <v>13.419</v>
      </c>
      <c r="BV232" s="39">
        <v>12.37</v>
      </c>
      <c r="BW232" s="39">
        <v>11.35</v>
      </c>
      <c r="BX232" s="39">
        <v>10.367</v>
      </c>
      <c r="BY232" s="39">
        <v>9.428000000000001</v>
      </c>
      <c r="BZ232" s="39">
        <v>8.538</v>
      </c>
      <c r="CA232" s="39">
        <v>7.702</v>
      </c>
      <c r="CB232" s="39">
        <v>6.92</v>
      </c>
      <c r="CC232" s="39">
        <v>6.193</v>
      </c>
      <c r="CD232" s="39">
        <v>5.519</v>
      </c>
      <c r="CE232" s="39">
        <v>4.896</v>
      </c>
    </row>
    <row r="233" ht="12.9" customHeight="1">
      <c r="A233" s="40">
        <v>11</v>
      </c>
      <c r="B233" s="39">
        <v>213.309</v>
      </c>
      <c r="C233" s="39">
        <v>214.168</v>
      </c>
      <c r="D233" s="39">
        <v>208.938</v>
      </c>
      <c r="E233" s="39">
        <v>210.673</v>
      </c>
      <c r="F233" s="39">
        <v>217.976</v>
      </c>
      <c r="G233" s="39">
        <v>211.207</v>
      </c>
      <c r="H233" s="39">
        <v>212.354</v>
      </c>
      <c r="I233" s="39">
        <v>194.672</v>
      </c>
      <c r="J233" s="39">
        <v>186.151</v>
      </c>
      <c r="K233" s="39">
        <v>171.502</v>
      </c>
      <c r="L233" s="39">
        <v>157.903</v>
      </c>
      <c r="M233" s="39">
        <v>144.441</v>
      </c>
      <c r="N233" s="39">
        <v>131.351</v>
      </c>
      <c r="O233" s="39">
        <v>121.421</v>
      </c>
      <c r="P233" s="39">
        <v>114.542</v>
      </c>
      <c r="Q233" s="39">
        <v>108.815</v>
      </c>
      <c r="R233" s="39">
        <v>103.817</v>
      </c>
      <c r="S233" s="39">
        <v>99.42700000000001</v>
      </c>
      <c r="T233" s="39">
        <v>95.611</v>
      </c>
      <c r="U233" s="39">
        <v>92.355</v>
      </c>
      <c r="V233" s="39">
        <v>89.63</v>
      </c>
      <c r="W233" s="39">
        <v>87.413</v>
      </c>
      <c r="X233" s="39">
        <v>85.667</v>
      </c>
      <c r="Y233" s="39">
        <v>84.34</v>
      </c>
      <c r="Z233" s="39">
        <v>83.371</v>
      </c>
      <c r="AA233" s="39">
        <v>82.679</v>
      </c>
      <c r="AB233" s="39">
        <v>82.17400000000001</v>
      </c>
      <c r="AC233" s="39">
        <v>81.76600000000001</v>
      </c>
      <c r="AD233" s="39">
        <v>81.361</v>
      </c>
      <c r="AE233" s="39">
        <v>80.872</v>
      </c>
      <c r="AF233" s="39">
        <v>80.224</v>
      </c>
      <c r="AG233" s="39">
        <v>79.349</v>
      </c>
      <c r="AH233" s="39">
        <v>78.194</v>
      </c>
      <c r="AI233" s="39">
        <v>76.723</v>
      </c>
      <c r="AJ233" s="39">
        <v>74.917</v>
      </c>
      <c r="AK233" s="39">
        <v>72.77800000000001</v>
      </c>
      <c r="AL233" s="39">
        <v>70.32599999999999</v>
      </c>
      <c r="AM233" s="39">
        <v>67.60299999999999</v>
      </c>
      <c r="AN233" s="39">
        <v>64.663</v>
      </c>
      <c r="AO233" s="39">
        <v>61.568</v>
      </c>
      <c r="AP233" s="39">
        <v>58.385</v>
      </c>
      <c r="AQ233" s="39">
        <v>55.18</v>
      </c>
      <c r="AR233" s="39">
        <v>52.016</v>
      </c>
      <c r="AS233" s="39">
        <v>48.952</v>
      </c>
      <c r="AT233" s="39">
        <v>46.04</v>
      </c>
      <c r="AU233" s="39">
        <v>43.318</v>
      </c>
      <c r="AV233" s="39">
        <v>40.818</v>
      </c>
      <c r="AW233" s="39">
        <v>38.556</v>
      </c>
      <c r="AX233" s="39">
        <v>36.537</v>
      </c>
      <c r="AY233" s="39">
        <v>34.754</v>
      </c>
      <c r="AZ233" s="39">
        <v>33.194</v>
      </c>
      <c r="BA233" s="39">
        <v>31.835</v>
      </c>
      <c r="BB233" s="39">
        <v>30.651</v>
      </c>
      <c r="BC233" s="39">
        <v>29.615</v>
      </c>
      <c r="BD233" s="39">
        <v>28.699</v>
      </c>
      <c r="BE233" s="39">
        <v>27.878</v>
      </c>
      <c r="BF233" s="39">
        <v>27.127</v>
      </c>
      <c r="BG233" s="39">
        <v>26.421</v>
      </c>
      <c r="BH233" s="39">
        <v>25.739</v>
      </c>
      <c r="BI233" s="39">
        <v>25.062</v>
      </c>
      <c r="BJ233" s="39">
        <v>24.373</v>
      </c>
      <c r="BK233" s="39">
        <v>23.657</v>
      </c>
      <c r="BL233" s="39">
        <v>22.903</v>
      </c>
      <c r="BM233" s="39">
        <v>22.103</v>
      </c>
      <c r="BN233" s="39">
        <v>21.253</v>
      </c>
      <c r="BO233" s="39">
        <v>20.353</v>
      </c>
      <c r="BP233" s="39">
        <v>19.403</v>
      </c>
      <c r="BQ233" s="39">
        <v>18.411</v>
      </c>
      <c r="BR233" s="39">
        <v>17.382</v>
      </c>
      <c r="BS233" s="39">
        <v>16.326</v>
      </c>
      <c r="BT233" s="39">
        <v>15.255</v>
      </c>
      <c r="BU233" s="39">
        <v>14.179</v>
      </c>
      <c r="BV233" s="39">
        <v>13.11</v>
      </c>
      <c r="BW233" s="39">
        <v>12.059</v>
      </c>
      <c r="BX233" s="39">
        <v>11.035</v>
      </c>
      <c r="BY233" s="39">
        <v>10.049</v>
      </c>
      <c r="BZ233" s="39">
        <v>9.106999999999999</v>
      </c>
      <c r="CA233" s="39">
        <v>8.215</v>
      </c>
      <c r="CB233" s="39">
        <v>7.376</v>
      </c>
      <c r="CC233" s="39">
        <v>6.591</v>
      </c>
      <c r="CD233" s="39">
        <v>5.862</v>
      </c>
      <c r="CE233" s="39">
        <v>5.185</v>
      </c>
    </row>
    <row r="234" ht="12.9" customHeight="1">
      <c r="A234" s="40">
        <v>12</v>
      </c>
      <c r="B234" s="39">
        <v>198.073</v>
      </c>
      <c r="C234" s="39">
        <v>213.235</v>
      </c>
      <c r="D234" s="39">
        <v>214.083</v>
      </c>
      <c r="E234" s="39">
        <v>208.836</v>
      </c>
      <c r="F234" s="39">
        <v>210.562</v>
      </c>
      <c r="G234" s="39">
        <v>217.859</v>
      </c>
      <c r="H234" s="39">
        <v>211.08</v>
      </c>
      <c r="I234" s="39">
        <v>212.224</v>
      </c>
      <c r="J234" s="39">
        <v>194.536</v>
      </c>
      <c r="K234" s="39">
        <v>186.012</v>
      </c>
      <c r="L234" s="39">
        <v>171.358</v>
      </c>
      <c r="M234" s="39">
        <v>157.754</v>
      </c>
      <c r="N234" s="39">
        <v>144.295</v>
      </c>
      <c r="O234" s="39">
        <v>131.209</v>
      </c>
      <c r="P234" s="39">
        <v>121.283</v>
      </c>
      <c r="Q234" s="39">
        <v>114.408</v>
      </c>
      <c r="R234" s="39">
        <v>108.686</v>
      </c>
      <c r="S234" s="39">
        <v>103.69</v>
      </c>
      <c r="T234" s="39">
        <v>99.303</v>
      </c>
      <c r="U234" s="39">
        <v>95.489</v>
      </c>
      <c r="V234" s="39">
        <v>92.226</v>
      </c>
      <c r="W234" s="39">
        <v>89.49299999999999</v>
      </c>
      <c r="X234" s="39">
        <v>87.27</v>
      </c>
      <c r="Y234" s="39">
        <v>85.51600000000001</v>
      </c>
      <c r="Z234" s="39">
        <v>84.181</v>
      </c>
      <c r="AA234" s="39">
        <v>83.205</v>
      </c>
      <c r="AB234" s="39">
        <v>82.505</v>
      </c>
      <c r="AC234" s="39">
        <v>81.99299999999999</v>
      </c>
      <c r="AD234" s="39">
        <v>81.577</v>
      </c>
      <c r="AE234" s="39">
        <v>81.164</v>
      </c>
      <c r="AF234" s="39">
        <v>80.667</v>
      </c>
      <c r="AG234" s="39">
        <v>80.012</v>
      </c>
      <c r="AH234" s="39">
        <v>79.134</v>
      </c>
      <c r="AI234" s="39">
        <v>77.977</v>
      </c>
      <c r="AJ234" s="39">
        <v>76.503</v>
      </c>
      <c r="AK234" s="39">
        <v>74.69499999999999</v>
      </c>
      <c r="AL234" s="39">
        <v>72.55200000000001</v>
      </c>
      <c r="AM234" s="39">
        <v>70.098</v>
      </c>
      <c r="AN234" s="39">
        <v>67.373</v>
      </c>
      <c r="AO234" s="39">
        <v>64.43000000000001</v>
      </c>
      <c r="AP234" s="39">
        <v>61.333</v>
      </c>
      <c r="AQ234" s="39">
        <v>58.147</v>
      </c>
      <c r="AR234" s="39">
        <v>54.94</v>
      </c>
      <c r="AS234" s="39">
        <v>51.773</v>
      </c>
      <c r="AT234" s="39">
        <v>48.707</v>
      </c>
      <c r="AU234" s="39">
        <v>45.792</v>
      </c>
      <c r="AV234" s="39">
        <v>43.068</v>
      </c>
      <c r="AW234" s="39">
        <v>40.565</v>
      </c>
      <c r="AX234" s="39">
        <v>38.3</v>
      </c>
      <c r="AY234" s="39">
        <v>36.278</v>
      </c>
      <c r="AZ234" s="39">
        <v>34.493</v>
      </c>
      <c r="BA234" s="39">
        <v>32.93</v>
      </c>
      <c r="BB234" s="39">
        <v>31.568</v>
      </c>
      <c r="BC234" s="39">
        <v>30.381</v>
      </c>
      <c r="BD234" s="39">
        <v>29.342</v>
      </c>
      <c r="BE234" s="39">
        <v>28.424</v>
      </c>
      <c r="BF234" s="39">
        <v>27.6</v>
      </c>
      <c r="BG234" s="39">
        <v>26.846</v>
      </c>
      <c r="BH234" s="39">
        <v>26.137</v>
      </c>
      <c r="BI234" s="39">
        <v>25.452</v>
      </c>
      <c r="BJ234" s="39">
        <v>24.773</v>
      </c>
      <c r="BK234" s="39">
        <v>24.08</v>
      </c>
      <c r="BL234" s="39">
        <v>23.361</v>
      </c>
      <c r="BM234" s="39">
        <v>22.604</v>
      </c>
      <c r="BN234" s="39">
        <v>21.802</v>
      </c>
      <c r="BO234" s="39">
        <v>20.949</v>
      </c>
      <c r="BP234" s="39">
        <v>20.045</v>
      </c>
      <c r="BQ234" s="39">
        <v>19.093</v>
      </c>
      <c r="BR234" s="39">
        <v>18.098</v>
      </c>
      <c r="BS234" s="39">
        <v>17.066</v>
      </c>
      <c r="BT234" s="39">
        <v>16.008</v>
      </c>
      <c r="BU234" s="39">
        <v>14.934</v>
      </c>
      <c r="BV234" s="39">
        <v>13.855</v>
      </c>
      <c r="BW234" s="39">
        <v>12.783</v>
      </c>
      <c r="BX234" s="39">
        <v>11.729</v>
      </c>
      <c r="BY234" s="39">
        <v>10.703</v>
      </c>
      <c r="BZ234" s="39">
        <v>9.714</v>
      </c>
      <c r="CA234" s="39">
        <v>8.769</v>
      </c>
      <c r="CB234" s="39">
        <v>7.873</v>
      </c>
      <c r="CC234" s="39">
        <v>7.031</v>
      </c>
      <c r="CD234" s="39">
        <v>6.244</v>
      </c>
      <c r="CE234" s="39">
        <v>5.512</v>
      </c>
    </row>
    <row r="235" ht="12.9" customHeight="1">
      <c r="A235" s="40">
        <v>13</v>
      </c>
      <c r="B235" s="39">
        <v>194.212</v>
      </c>
      <c r="C235" s="39">
        <v>197.99</v>
      </c>
      <c r="D235" s="39">
        <v>213.14</v>
      </c>
      <c r="E235" s="39">
        <v>213.971</v>
      </c>
      <c r="F235" s="39">
        <v>208.716</v>
      </c>
      <c r="G235" s="39">
        <v>210.435</v>
      </c>
      <c r="H235" s="39">
        <v>217.721</v>
      </c>
      <c r="I235" s="39">
        <v>210.938</v>
      </c>
      <c r="J235" s="39">
        <v>212.074</v>
      </c>
      <c r="K235" s="39">
        <v>194.384</v>
      </c>
      <c r="L235" s="39">
        <v>185.853</v>
      </c>
      <c r="M235" s="39">
        <v>171.194</v>
      </c>
      <c r="N235" s="39">
        <v>157.594</v>
      </c>
      <c r="O235" s="39">
        <v>144.138</v>
      </c>
      <c r="P235" s="39">
        <v>131.057</v>
      </c>
      <c r="Q235" s="39">
        <v>121.136</v>
      </c>
      <c r="R235" s="39">
        <v>114.266</v>
      </c>
      <c r="S235" s="39">
        <v>108.546</v>
      </c>
      <c r="T235" s="39">
        <v>103.553</v>
      </c>
      <c r="U235" s="39">
        <v>99.17</v>
      </c>
      <c r="V235" s="39">
        <v>95.348</v>
      </c>
      <c r="W235" s="39">
        <v>92.077</v>
      </c>
      <c r="X235" s="39">
        <v>89.33799999999999</v>
      </c>
      <c r="Y235" s="39">
        <v>87.105</v>
      </c>
      <c r="Z235" s="39">
        <v>85.34399999999999</v>
      </c>
      <c r="AA235" s="39">
        <v>84.001</v>
      </c>
      <c r="AB235" s="39">
        <v>83.017</v>
      </c>
      <c r="AC235" s="39">
        <v>82.309</v>
      </c>
      <c r="AD235" s="39">
        <v>81.789</v>
      </c>
      <c r="AE235" s="39">
        <v>81.36499999999999</v>
      </c>
      <c r="AF235" s="39">
        <v>80.944</v>
      </c>
      <c r="AG235" s="39">
        <v>80.43899999999999</v>
      </c>
      <c r="AH235" s="39">
        <v>79.78100000000001</v>
      </c>
      <c r="AI235" s="39">
        <v>78.901</v>
      </c>
      <c r="AJ235" s="39">
        <v>77.741</v>
      </c>
      <c r="AK235" s="39">
        <v>76.265</v>
      </c>
      <c r="AL235" s="39">
        <v>74.452</v>
      </c>
      <c r="AM235" s="39">
        <v>72.307</v>
      </c>
      <c r="AN235" s="39">
        <v>69.851</v>
      </c>
      <c r="AO235" s="39">
        <v>67.123</v>
      </c>
      <c r="AP235" s="39">
        <v>64.17700000000001</v>
      </c>
      <c r="AQ235" s="39">
        <v>61.077</v>
      </c>
      <c r="AR235" s="39">
        <v>57.889</v>
      </c>
      <c r="AS235" s="39">
        <v>54.679</v>
      </c>
      <c r="AT235" s="39">
        <v>51.51</v>
      </c>
      <c r="AU235" s="39">
        <v>48.441</v>
      </c>
      <c r="AV235" s="39">
        <v>45.523</v>
      </c>
      <c r="AW235" s="39">
        <v>42.796</v>
      </c>
      <c r="AX235" s="39">
        <v>40.29</v>
      </c>
      <c r="AY235" s="39">
        <v>38.023</v>
      </c>
      <c r="AZ235" s="39">
        <v>35.998</v>
      </c>
      <c r="BA235" s="39">
        <v>34.21</v>
      </c>
      <c r="BB235" s="39">
        <v>32.644</v>
      </c>
      <c r="BC235" s="39">
        <v>31.279</v>
      </c>
      <c r="BD235" s="39">
        <v>30.089</v>
      </c>
      <c r="BE235" s="39">
        <v>29.047</v>
      </c>
      <c r="BF235" s="39">
        <v>28.126</v>
      </c>
      <c r="BG235" s="39">
        <v>27.299</v>
      </c>
      <c r="BH235" s="39">
        <v>26.541</v>
      </c>
      <c r="BI235" s="39">
        <v>25.83</v>
      </c>
      <c r="BJ235" s="39">
        <v>25.142</v>
      </c>
      <c r="BK235" s="39">
        <v>24.459</v>
      </c>
      <c r="BL235" s="39">
        <v>23.764</v>
      </c>
      <c r="BM235" s="39">
        <v>23.042</v>
      </c>
      <c r="BN235" s="39">
        <v>22.281</v>
      </c>
      <c r="BO235" s="39">
        <v>21.476</v>
      </c>
      <c r="BP235" s="39">
        <v>20.62</v>
      </c>
      <c r="BQ235" s="39">
        <v>19.714</v>
      </c>
      <c r="BR235" s="39">
        <v>18.758</v>
      </c>
      <c r="BS235" s="39">
        <v>17.76</v>
      </c>
      <c r="BT235" s="39">
        <v>16.725</v>
      </c>
      <c r="BU235" s="39">
        <v>15.664</v>
      </c>
      <c r="BV235" s="39">
        <v>14.587</v>
      </c>
      <c r="BW235" s="39">
        <v>13.505</v>
      </c>
      <c r="BX235" s="39">
        <v>12.43</v>
      </c>
      <c r="BY235" s="39">
        <v>11.372</v>
      </c>
      <c r="BZ235" s="39">
        <v>10.343</v>
      </c>
      <c r="CA235" s="39">
        <v>9.351000000000001</v>
      </c>
      <c r="CB235" s="39">
        <v>8.403</v>
      </c>
      <c r="CC235" s="39">
        <v>7.505</v>
      </c>
      <c r="CD235" s="39">
        <v>6.66</v>
      </c>
      <c r="CE235" s="39">
        <v>5.87</v>
      </c>
    </row>
    <row r="236" ht="12.9" customHeight="1">
      <c r="A236" s="40">
        <v>14</v>
      </c>
      <c r="B236" s="39">
        <v>179.056</v>
      </c>
      <c r="C236" s="39">
        <v>194.126</v>
      </c>
      <c r="D236" s="39">
        <v>197.894</v>
      </c>
      <c r="E236" s="39">
        <v>213.024</v>
      </c>
      <c r="F236" s="39">
        <v>213.845</v>
      </c>
      <c r="G236" s="39">
        <v>208.585</v>
      </c>
      <c r="H236" s="39">
        <v>210.293</v>
      </c>
      <c r="I236" s="39">
        <v>217.572</v>
      </c>
      <c r="J236" s="39">
        <v>210.783</v>
      </c>
      <c r="K236" s="39">
        <v>211.912</v>
      </c>
      <c r="L236" s="39">
        <v>194.218</v>
      </c>
      <c r="M236" s="39">
        <v>185.68</v>
      </c>
      <c r="N236" s="39">
        <v>171.025</v>
      </c>
      <c r="O236" s="39">
        <v>157.429</v>
      </c>
      <c r="P236" s="39">
        <v>143.979</v>
      </c>
      <c r="Q236" s="39">
        <v>130.904</v>
      </c>
      <c r="R236" s="39">
        <v>120.989</v>
      </c>
      <c r="S236" s="39">
        <v>114.121</v>
      </c>
      <c r="T236" s="39">
        <v>108.404</v>
      </c>
      <c r="U236" s="39">
        <v>103.415</v>
      </c>
      <c r="V236" s="39">
        <v>99.023</v>
      </c>
      <c r="W236" s="39">
        <v>95.193</v>
      </c>
      <c r="X236" s="39">
        <v>91.91500000000001</v>
      </c>
      <c r="Y236" s="39">
        <v>89.166</v>
      </c>
      <c r="Z236" s="39">
        <v>86.926</v>
      </c>
      <c r="AA236" s="39">
        <v>85.15600000000001</v>
      </c>
      <c r="AB236" s="39">
        <v>83.804</v>
      </c>
      <c r="AC236" s="39">
        <v>82.812</v>
      </c>
      <c r="AD236" s="39">
        <v>82.095</v>
      </c>
      <c r="AE236" s="39">
        <v>81.566</v>
      </c>
      <c r="AF236" s="39">
        <v>81.133</v>
      </c>
      <c r="AG236" s="39">
        <v>80.70399999999999</v>
      </c>
      <c r="AH236" s="39">
        <v>80.197</v>
      </c>
      <c r="AI236" s="39">
        <v>79.535</v>
      </c>
      <c r="AJ236" s="39">
        <v>78.652</v>
      </c>
      <c r="AK236" s="39">
        <v>77.48999999999999</v>
      </c>
      <c r="AL236" s="39">
        <v>76.009</v>
      </c>
      <c r="AM236" s="39">
        <v>74.194</v>
      </c>
      <c r="AN236" s="39">
        <v>72.04600000000001</v>
      </c>
      <c r="AO236" s="39">
        <v>69.586</v>
      </c>
      <c r="AP236" s="39">
        <v>66.855</v>
      </c>
      <c r="AQ236" s="39">
        <v>63.907</v>
      </c>
      <c r="AR236" s="39">
        <v>60.804</v>
      </c>
      <c r="AS236" s="39">
        <v>57.613</v>
      </c>
      <c r="AT236" s="39">
        <v>54.4</v>
      </c>
      <c r="AU236" s="39">
        <v>51.228</v>
      </c>
      <c r="AV236" s="39">
        <v>48.156</v>
      </c>
      <c r="AW236" s="39">
        <v>45.235</v>
      </c>
      <c r="AX236" s="39">
        <v>42.505</v>
      </c>
      <c r="AY236" s="39">
        <v>39.997</v>
      </c>
      <c r="AZ236" s="39">
        <v>37.726</v>
      </c>
      <c r="BA236" s="39">
        <v>35.698</v>
      </c>
      <c r="BB236" s="39">
        <v>33.907</v>
      </c>
      <c r="BC236" s="39">
        <v>32.338</v>
      </c>
      <c r="BD236" s="39">
        <v>30.97</v>
      </c>
      <c r="BE236" s="39">
        <v>29.777</v>
      </c>
      <c r="BF236" s="39">
        <v>28.731</v>
      </c>
      <c r="BG236" s="39">
        <v>27.807</v>
      </c>
      <c r="BH236" s="39">
        <v>26.977</v>
      </c>
      <c r="BI236" s="39">
        <v>26.216</v>
      </c>
      <c r="BJ236" s="39">
        <v>25.501</v>
      </c>
      <c r="BK236" s="39">
        <v>24.81</v>
      </c>
      <c r="BL236" s="39">
        <v>24.124</v>
      </c>
      <c r="BM236" s="39">
        <v>23.425</v>
      </c>
      <c r="BN236" s="39">
        <v>22.7</v>
      </c>
      <c r="BO236" s="39">
        <v>21.937</v>
      </c>
      <c r="BP236" s="39">
        <v>21.128</v>
      </c>
      <c r="BQ236" s="39">
        <v>20.269</v>
      </c>
      <c r="BR236" s="39">
        <v>19.359</v>
      </c>
      <c r="BS236" s="39">
        <v>18.401</v>
      </c>
      <c r="BT236" s="39">
        <v>17.399</v>
      </c>
      <c r="BU236" s="39">
        <v>16.361</v>
      </c>
      <c r="BV236" s="39">
        <v>15.296</v>
      </c>
      <c r="BW236" s="39">
        <v>14.216</v>
      </c>
      <c r="BX236" s="39">
        <v>13.131</v>
      </c>
      <c r="BY236" s="39">
        <v>12.052</v>
      </c>
      <c r="BZ236" s="39">
        <v>10.992</v>
      </c>
      <c r="CA236" s="39">
        <v>9.960000000000001</v>
      </c>
      <c r="CB236" s="39">
        <v>8.964</v>
      </c>
      <c r="CC236" s="39">
        <v>8.013</v>
      </c>
      <c r="CD236" s="39">
        <v>7.112</v>
      </c>
      <c r="CE236" s="39">
        <v>6.263</v>
      </c>
    </row>
    <row r="237" ht="12.9" customHeight="1">
      <c r="A237" s="40">
        <v>15</v>
      </c>
      <c r="B237" s="39">
        <v>180.401</v>
      </c>
      <c r="C237" s="39">
        <v>178.956</v>
      </c>
      <c r="D237" s="39">
        <v>194.013</v>
      </c>
      <c r="E237" s="39">
        <v>197.763</v>
      </c>
      <c r="F237" s="39">
        <v>212.88</v>
      </c>
      <c r="G237" s="39">
        <v>213.694</v>
      </c>
      <c r="H237" s="39">
        <v>208.422</v>
      </c>
      <c r="I237" s="39">
        <v>210.124</v>
      </c>
      <c r="J237" s="39">
        <v>217.393</v>
      </c>
      <c r="K237" s="39">
        <v>210.599</v>
      </c>
      <c r="L237" s="39">
        <v>211.72</v>
      </c>
      <c r="M237" s="39">
        <v>194.019</v>
      </c>
      <c r="N237" s="39">
        <v>185.485</v>
      </c>
      <c r="O237" s="39">
        <v>170.834</v>
      </c>
      <c r="P237" s="39">
        <v>157.243</v>
      </c>
      <c r="Q237" s="39">
        <v>143.799</v>
      </c>
      <c r="R237" s="39">
        <v>130.73</v>
      </c>
      <c r="S237" s="39">
        <v>120.818</v>
      </c>
      <c r="T237" s="39">
        <v>113.954</v>
      </c>
      <c r="U237" s="39">
        <v>108.241</v>
      </c>
      <c r="V237" s="39">
        <v>103.243</v>
      </c>
      <c r="W237" s="39">
        <v>98.842</v>
      </c>
      <c r="X237" s="39">
        <v>95.004</v>
      </c>
      <c r="Y237" s="39">
        <v>91.715</v>
      </c>
      <c r="Z237" s="39">
        <v>88.958</v>
      </c>
      <c r="AA237" s="39">
        <v>86.709</v>
      </c>
      <c r="AB237" s="39">
        <v>84.929</v>
      </c>
      <c r="AC237" s="39">
        <v>83.569</v>
      </c>
      <c r="AD237" s="39">
        <v>82.56699999999999</v>
      </c>
      <c r="AE237" s="39">
        <v>81.84099999999999</v>
      </c>
      <c r="AF237" s="39">
        <v>81.30200000000001</v>
      </c>
      <c r="AG237" s="39">
        <v>80.861</v>
      </c>
      <c r="AH237" s="39">
        <v>80.428</v>
      </c>
      <c r="AI237" s="39">
        <v>79.917</v>
      </c>
      <c r="AJ237" s="39">
        <v>79.253</v>
      </c>
      <c r="AK237" s="39">
        <v>78.366</v>
      </c>
      <c r="AL237" s="39">
        <v>77.199</v>
      </c>
      <c r="AM237" s="39">
        <v>75.71599999999999</v>
      </c>
      <c r="AN237" s="39">
        <v>73.898</v>
      </c>
      <c r="AO237" s="39">
        <v>71.746</v>
      </c>
      <c r="AP237" s="39">
        <v>69.283</v>
      </c>
      <c r="AQ237" s="39">
        <v>66.54900000000001</v>
      </c>
      <c r="AR237" s="39">
        <v>63.598</v>
      </c>
      <c r="AS237" s="39">
        <v>60.491</v>
      </c>
      <c r="AT237" s="39">
        <v>57.297</v>
      </c>
      <c r="AU237" s="39">
        <v>54.081</v>
      </c>
      <c r="AV237" s="39">
        <v>50.906</v>
      </c>
      <c r="AW237" s="39">
        <v>47.831</v>
      </c>
      <c r="AX237" s="39">
        <v>44.907</v>
      </c>
      <c r="AY237" s="39">
        <v>42.174</v>
      </c>
      <c r="AZ237" s="39">
        <v>39.662</v>
      </c>
      <c r="BA237" s="39">
        <v>37.388</v>
      </c>
      <c r="BB237" s="39">
        <v>35.356</v>
      </c>
      <c r="BC237" s="39">
        <v>33.562</v>
      </c>
      <c r="BD237" s="39">
        <v>31.99</v>
      </c>
      <c r="BE237" s="39">
        <v>30.618</v>
      </c>
      <c r="BF237" s="39">
        <v>29.421</v>
      </c>
      <c r="BG237" s="39">
        <v>28.372</v>
      </c>
      <c r="BH237" s="39">
        <v>27.444</v>
      </c>
      <c r="BI237" s="39">
        <v>26.611</v>
      </c>
      <c r="BJ237" s="39">
        <v>25.846</v>
      </c>
      <c r="BK237" s="39">
        <v>25.128</v>
      </c>
      <c r="BL237" s="39">
        <v>24.433</v>
      </c>
      <c r="BM237" s="39">
        <v>23.743</v>
      </c>
      <c r="BN237" s="39">
        <v>23.041</v>
      </c>
      <c r="BO237" s="39">
        <v>22.312</v>
      </c>
      <c r="BP237" s="39">
        <v>21.545</v>
      </c>
      <c r="BQ237" s="39">
        <v>20.733</v>
      </c>
      <c r="BR237" s="39">
        <v>19.87</v>
      </c>
      <c r="BS237" s="39">
        <v>18.957</v>
      </c>
      <c r="BT237" s="39">
        <v>17.995</v>
      </c>
      <c r="BU237" s="39">
        <v>16.989</v>
      </c>
      <c r="BV237" s="39">
        <v>15.948</v>
      </c>
      <c r="BW237" s="39">
        <v>14.88</v>
      </c>
      <c r="BX237" s="39">
        <v>13.796</v>
      </c>
      <c r="BY237" s="39">
        <v>12.707</v>
      </c>
      <c r="BZ237" s="39">
        <v>11.625</v>
      </c>
      <c r="CA237" s="39">
        <v>10.561</v>
      </c>
      <c r="CB237" s="39">
        <v>9.525</v>
      </c>
      <c r="CC237" s="39">
        <v>8.526</v>
      </c>
      <c r="CD237" s="39">
        <v>7.572</v>
      </c>
      <c r="CE237" s="39">
        <v>6.667</v>
      </c>
    </row>
    <row r="238" ht="12.9" customHeight="1">
      <c r="A238" s="40">
        <v>16</v>
      </c>
      <c r="B238" s="39">
        <v>172.629</v>
      </c>
      <c r="C238" s="39">
        <v>180.36</v>
      </c>
      <c r="D238" s="39">
        <v>178.89</v>
      </c>
      <c r="E238" s="39">
        <v>193.914</v>
      </c>
      <c r="F238" s="39">
        <v>197.652</v>
      </c>
      <c r="G238" s="39">
        <v>212.759</v>
      </c>
      <c r="H238" s="39">
        <v>213.562</v>
      </c>
      <c r="I238" s="39">
        <v>208.287</v>
      </c>
      <c r="J238" s="39">
        <v>209.981</v>
      </c>
      <c r="K238" s="39">
        <v>217.244</v>
      </c>
      <c r="L238" s="39">
        <v>210.443</v>
      </c>
      <c r="M238" s="39">
        <v>211.556</v>
      </c>
      <c r="N238" s="39">
        <v>193.865</v>
      </c>
      <c r="O238" s="39">
        <v>185.337</v>
      </c>
      <c r="P238" s="39">
        <v>170.697</v>
      </c>
      <c r="Q238" s="39">
        <v>157.117</v>
      </c>
      <c r="R238" s="39">
        <v>143.684</v>
      </c>
      <c r="S238" s="39">
        <v>130.623</v>
      </c>
      <c r="T238" s="39">
        <v>120.72</v>
      </c>
      <c r="U238" s="39">
        <v>113.864</v>
      </c>
      <c r="V238" s="39">
        <v>108.143</v>
      </c>
      <c r="W238" s="39">
        <v>103.138</v>
      </c>
      <c r="X238" s="39">
        <v>98.73</v>
      </c>
      <c r="Y238" s="39">
        <v>94.884</v>
      </c>
      <c r="Z238" s="39">
        <v>91.589</v>
      </c>
      <c r="AA238" s="39">
        <v>88.82299999999999</v>
      </c>
      <c r="AB238" s="39">
        <v>86.566</v>
      </c>
      <c r="AC238" s="39">
        <v>84.779</v>
      </c>
      <c r="AD238" s="39">
        <v>83.41</v>
      </c>
      <c r="AE238" s="39">
        <v>82.40000000000001</v>
      </c>
      <c r="AF238" s="39">
        <v>81.667</v>
      </c>
      <c r="AG238" s="39">
        <v>81.12</v>
      </c>
      <c r="AH238" s="39">
        <v>80.676</v>
      </c>
      <c r="AI238" s="39">
        <v>80.241</v>
      </c>
      <c r="AJ238" s="39">
        <v>79.727</v>
      </c>
      <c r="AK238" s="39">
        <v>79.06100000000001</v>
      </c>
      <c r="AL238" s="39">
        <v>78.17</v>
      </c>
      <c r="AM238" s="39">
        <v>77.001</v>
      </c>
      <c r="AN238" s="39">
        <v>75.515</v>
      </c>
      <c r="AO238" s="39">
        <v>73.694</v>
      </c>
      <c r="AP238" s="39">
        <v>71.54000000000001</v>
      </c>
      <c r="AQ238" s="39">
        <v>69.074</v>
      </c>
      <c r="AR238" s="39">
        <v>66.33799999999999</v>
      </c>
      <c r="AS238" s="39">
        <v>63.384</v>
      </c>
      <c r="AT238" s="39">
        <v>60.276</v>
      </c>
      <c r="AU238" s="39">
        <v>57.079</v>
      </c>
      <c r="AV238" s="39">
        <v>53.861</v>
      </c>
      <c r="AW238" s="39">
        <v>50.683</v>
      </c>
      <c r="AX238" s="39">
        <v>47.606</v>
      </c>
      <c r="AY238" s="39">
        <v>44.679</v>
      </c>
      <c r="AZ238" s="39">
        <v>41.944</v>
      </c>
      <c r="BA238" s="39">
        <v>39.43</v>
      </c>
      <c r="BB238" s="39">
        <v>37.153</v>
      </c>
      <c r="BC238" s="39">
        <v>35.119</v>
      </c>
      <c r="BD238" s="39">
        <v>33.322</v>
      </c>
      <c r="BE238" s="39">
        <v>31.747</v>
      </c>
      <c r="BF238" s="39">
        <v>30.372</v>
      </c>
      <c r="BG238" s="39">
        <v>29.173</v>
      </c>
      <c r="BH238" s="39">
        <v>28.122</v>
      </c>
      <c r="BI238" s="39">
        <v>27.191</v>
      </c>
      <c r="BJ238" s="39">
        <v>26.354</v>
      </c>
      <c r="BK238" s="39">
        <v>25.587</v>
      </c>
      <c r="BL238" s="39">
        <v>24.866</v>
      </c>
      <c r="BM238" s="39">
        <v>24.169</v>
      </c>
      <c r="BN238" s="39">
        <v>23.476</v>
      </c>
      <c r="BO238" s="39">
        <v>22.771</v>
      </c>
      <c r="BP238" s="39">
        <v>22.039</v>
      </c>
      <c r="BQ238" s="39">
        <v>21.269</v>
      </c>
      <c r="BR238" s="39">
        <v>20.454</v>
      </c>
      <c r="BS238" s="39">
        <v>19.589</v>
      </c>
      <c r="BT238" s="39">
        <v>18.672</v>
      </c>
      <c r="BU238" s="39">
        <v>17.708</v>
      </c>
      <c r="BV238" s="39">
        <v>16.7</v>
      </c>
      <c r="BW238" s="39">
        <v>15.655</v>
      </c>
      <c r="BX238" s="39">
        <v>14.585</v>
      </c>
      <c r="BY238" s="39">
        <v>13.498</v>
      </c>
      <c r="BZ238" s="39">
        <v>12.406</v>
      </c>
      <c r="CA238" s="39">
        <v>11.322</v>
      </c>
      <c r="CB238" s="39">
        <v>10.255</v>
      </c>
      <c r="CC238" s="39">
        <v>9.215999999999999</v>
      </c>
      <c r="CD238" s="39">
        <v>8.215</v>
      </c>
      <c r="CE238" s="39">
        <v>7.257</v>
      </c>
    </row>
    <row r="239" ht="12.9" customHeight="1">
      <c r="A239" s="40">
        <v>17</v>
      </c>
      <c r="B239" s="39">
        <v>164.87</v>
      </c>
      <c r="C239" s="39">
        <v>172.644</v>
      </c>
      <c r="D239" s="39">
        <v>180.355</v>
      </c>
      <c r="E239" s="39">
        <v>178.861</v>
      </c>
      <c r="F239" s="39">
        <v>193.867</v>
      </c>
      <c r="G239" s="39">
        <v>197.598</v>
      </c>
      <c r="H239" s="39">
        <v>212.694</v>
      </c>
      <c r="I239" s="39">
        <v>213.496</v>
      </c>
      <c r="J239" s="39">
        <v>208.215</v>
      </c>
      <c r="K239" s="39">
        <v>209.906</v>
      </c>
      <c r="L239" s="39">
        <v>217.162</v>
      </c>
      <c r="M239" s="39">
        <v>210.358</v>
      </c>
      <c r="N239" s="39">
        <v>211.481</v>
      </c>
      <c r="O239" s="39">
        <v>193.804</v>
      </c>
      <c r="P239" s="39">
        <v>185.292</v>
      </c>
      <c r="Q239" s="39">
        <v>170.668</v>
      </c>
      <c r="R239" s="39">
        <v>157.106</v>
      </c>
      <c r="S239" s="39">
        <v>143.685</v>
      </c>
      <c r="T239" s="39">
        <v>130.638</v>
      </c>
      <c r="U239" s="39">
        <v>120.748</v>
      </c>
      <c r="V239" s="39">
        <v>113.886</v>
      </c>
      <c r="W239" s="39">
        <v>108.159</v>
      </c>
      <c r="X239" s="39">
        <v>103.148</v>
      </c>
      <c r="Y239" s="39">
        <v>98.733</v>
      </c>
      <c r="Z239" s="39">
        <v>94.881</v>
      </c>
      <c r="AA239" s="39">
        <v>91.57899999999999</v>
      </c>
      <c r="AB239" s="39">
        <v>88.807</v>
      </c>
      <c r="AC239" s="39">
        <v>86.54300000000001</v>
      </c>
      <c r="AD239" s="39">
        <v>84.748</v>
      </c>
      <c r="AE239" s="39">
        <v>83.372</v>
      </c>
      <c r="AF239" s="39">
        <v>82.355</v>
      </c>
      <c r="AG239" s="39">
        <v>81.614</v>
      </c>
      <c r="AH239" s="39">
        <v>81.066</v>
      </c>
      <c r="AI239" s="39">
        <v>80.62</v>
      </c>
      <c r="AJ239" s="39">
        <v>80.184</v>
      </c>
      <c r="AK239" s="39">
        <v>79.669</v>
      </c>
      <c r="AL239" s="39">
        <v>78.998</v>
      </c>
      <c r="AM239" s="39">
        <v>78.107</v>
      </c>
      <c r="AN239" s="39">
        <v>76.93600000000001</v>
      </c>
      <c r="AO239" s="39">
        <v>75.44799999999999</v>
      </c>
      <c r="AP239" s="39">
        <v>73.626</v>
      </c>
      <c r="AQ239" s="39">
        <v>71.47</v>
      </c>
      <c r="AR239" s="39">
        <v>69.003</v>
      </c>
      <c r="AS239" s="39">
        <v>66.265</v>
      </c>
      <c r="AT239" s="39">
        <v>63.31</v>
      </c>
      <c r="AU239" s="39">
        <v>60.2</v>
      </c>
      <c r="AV239" s="39">
        <v>57.001</v>
      </c>
      <c r="AW239" s="39">
        <v>53.782</v>
      </c>
      <c r="AX239" s="39">
        <v>50.603</v>
      </c>
      <c r="AY239" s="39">
        <v>47.524</v>
      </c>
      <c r="AZ239" s="39">
        <v>44.596</v>
      </c>
      <c r="BA239" s="39">
        <v>41.859</v>
      </c>
      <c r="BB239" s="39">
        <v>39.344</v>
      </c>
      <c r="BC239" s="39">
        <v>37.066</v>
      </c>
      <c r="BD239" s="39">
        <v>35.03</v>
      </c>
      <c r="BE239" s="39">
        <v>33.231</v>
      </c>
      <c r="BF239" s="39">
        <v>31.654</v>
      </c>
      <c r="BG239" s="39">
        <v>30.278</v>
      </c>
      <c r="BH239" s="39">
        <v>29.077</v>
      </c>
      <c r="BI239" s="39">
        <v>28.023</v>
      </c>
      <c r="BJ239" s="39">
        <v>27.091</v>
      </c>
      <c r="BK239" s="39">
        <v>26.252</v>
      </c>
      <c r="BL239" s="39">
        <v>25.483</v>
      </c>
      <c r="BM239" s="39">
        <v>24.76</v>
      </c>
      <c r="BN239" s="39">
        <v>24.061</v>
      </c>
      <c r="BO239" s="39">
        <v>23.366</v>
      </c>
      <c r="BP239" s="39">
        <v>22.659</v>
      </c>
      <c r="BQ239" s="39">
        <v>21.925</v>
      </c>
      <c r="BR239" s="39">
        <v>21.154</v>
      </c>
      <c r="BS239" s="39">
        <v>20.336</v>
      </c>
      <c r="BT239" s="39">
        <v>19.469</v>
      </c>
      <c r="BU239" s="39">
        <v>18.551</v>
      </c>
      <c r="BV239" s="39">
        <v>17.585</v>
      </c>
      <c r="BW239" s="39">
        <v>16.574</v>
      </c>
      <c r="BX239" s="39">
        <v>15.528</v>
      </c>
      <c r="BY239" s="39">
        <v>14.456</v>
      </c>
      <c r="BZ239" s="39">
        <v>13.367</v>
      </c>
      <c r="CA239" s="39">
        <v>12.274</v>
      </c>
      <c r="CB239" s="39">
        <v>11.187</v>
      </c>
      <c r="CC239" s="39">
        <v>10.119</v>
      </c>
      <c r="CD239" s="39">
        <v>9.077999999999999</v>
      </c>
      <c r="CE239" s="39">
        <v>8.074999999999999</v>
      </c>
    </row>
    <row r="240" ht="12.9" customHeight="1">
      <c r="A240" s="40">
        <v>18</v>
      </c>
      <c r="B240" s="39">
        <v>160.211</v>
      </c>
      <c r="C240" s="39">
        <v>164.91</v>
      </c>
      <c r="D240" s="39">
        <v>172.681</v>
      </c>
      <c r="E240" s="39">
        <v>180.379</v>
      </c>
      <c r="F240" s="39">
        <v>178.862</v>
      </c>
      <c r="G240" s="39">
        <v>193.858</v>
      </c>
      <c r="H240" s="39">
        <v>197.583</v>
      </c>
      <c r="I240" s="39">
        <v>212.679</v>
      </c>
      <c r="J240" s="39">
        <v>213.472</v>
      </c>
      <c r="K240" s="39">
        <v>208.194</v>
      </c>
      <c r="L240" s="39">
        <v>209.882</v>
      </c>
      <c r="M240" s="39">
        <v>217.133</v>
      </c>
      <c r="N240" s="39">
        <v>210.337</v>
      </c>
      <c r="O240" s="39">
        <v>211.465</v>
      </c>
      <c r="P240" s="39">
        <v>193.801</v>
      </c>
      <c r="Q240" s="39">
        <v>185.299</v>
      </c>
      <c r="R240" s="39">
        <v>170.688</v>
      </c>
      <c r="S240" s="39">
        <v>157.129</v>
      </c>
      <c r="T240" s="39">
        <v>143.713</v>
      </c>
      <c r="U240" s="39">
        <v>130.672</v>
      </c>
      <c r="V240" s="39">
        <v>120.775</v>
      </c>
      <c r="W240" s="39">
        <v>113.904</v>
      </c>
      <c r="X240" s="39">
        <v>108.17</v>
      </c>
      <c r="Y240" s="39">
        <v>103.149</v>
      </c>
      <c r="Z240" s="39">
        <v>98.726</v>
      </c>
      <c r="AA240" s="39">
        <v>94.86499999999999</v>
      </c>
      <c r="AB240" s="39">
        <v>91.554</v>
      </c>
      <c r="AC240" s="39">
        <v>88.773</v>
      </c>
      <c r="AD240" s="39">
        <v>86.499</v>
      </c>
      <c r="AE240" s="39">
        <v>84.696</v>
      </c>
      <c r="AF240" s="39">
        <v>83.31100000000001</v>
      </c>
      <c r="AG240" s="39">
        <v>82.28400000000001</v>
      </c>
      <c r="AH240" s="39">
        <v>81.542</v>
      </c>
      <c r="AI240" s="39">
        <v>80.991</v>
      </c>
      <c r="AJ240" s="39">
        <v>80.54300000000001</v>
      </c>
      <c r="AK240" s="39">
        <v>80.104</v>
      </c>
      <c r="AL240" s="39">
        <v>79.58499999999999</v>
      </c>
      <c r="AM240" s="39">
        <v>78.913</v>
      </c>
      <c r="AN240" s="39">
        <v>78.01900000000001</v>
      </c>
      <c r="AO240" s="39">
        <v>76.845</v>
      </c>
      <c r="AP240" s="39">
        <v>75.355</v>
      </c>
      <c r="AQ240" s="39">
        <v>73.53</v>
      </c>
      <c r="AR240" s="39">
        <v>71.372</v>
      </c>
      <c r="AS240" s="39">
        <v>68.90300000000001</v>
      </c>
      <c r="AT240" s="39">
        <v>66.163</v>
      </c>
      <c r="AU240" s="39">
        <v>63.206</v>
      </c>
      <c r="AV240" s="39">
        <v>60.094</v>
      </c>
      <c r="AW240" s="39">
        <v>56.893</v>
      </c>
      <c r="AX240" s="39">
        <v>53.672</v>
      </c>
      <c r="AY240" s="39">
        <v>50.491</v>
      </c>
      <c r="AZ240" s="39">
        <v>47.41</v>
      </c>
      <c r="BA240" s="39">
        <v>44.48</v>
      </c>
      <c r="BB240" s="39">
        <v>41.741</v>
      </c>
      <c r="BC240" s="39">
        <v>39.223</v>
      </c>
      <c r="BD240" s="39">
        <v>36.943</v>
      </c>
      <c r="BE240" s="39">
        <v>34.905</v>
      </c>
      <c r="BF240" s="39">
        <v>33.104</v>
      </c>
      <c r="BG240" s="39">
        <v>31.525</v>
      </c>
      <c r="BH240" s="39">
        <v>30.146</v>
      </c>
      <c r="BI240" s="39">
        <v>28.942</v>
      </c>
      <c r="BJ240" s="39">
        <v>27.887</v>
      </c>
      <c r="BK240" s="39">
        <v>26.951</v>
      </c>
      <c r="BL240" s="39">
        <v>26.11</v>
      </c>
      <c r="BM240" s="39">
        <v>25.339</v>
      </c>
      <c r="BN240" s="39">
        <v>24.613</v>
      </c>
      <c r="BO240" s="39">
        <v>23.911</v>
      </c>
      <c r="BP240" s="39">
        <v>23.214</v>
      </c>
      <c r="BQ240" s="39">
        <v>22.504</v>
      </c>
      <c r="BR240" s="39">
        <v>21.768</v>
      </c>
      <c r="BS240" s="39">
        <v>20.994</v>
      </c>
      <c r="BT240" s="39">
        <v>20.174</v>
      </c>
      <c r="BU240" s="39">
        <v>19.304</v>
      </c>
      <c r="BV240" s="39">
        <v>18.383</v>
      </c>
      <c r="BW240" s="39">
        <v>17.414</v>
      </c>
      <c r="BX240" s="39">
        <v>16.402</v>
      </c>
      <c r="BY240" s="39">
        <v>15.353</v>
      </c>
      <c r="BZ240" s="39">
        <v>14.278</v>
      </c>
      <c r="CA240" s="39">
        <v>13.187</v>
      </c>
      <c r="CB240" s="39">
        <v>12.091</v>
      </c>
      <c r="CC240" s="39">
        <v>11.002</v>
      </c>
      <c r="CD240" s="39">
        <v>9.930999999999999</v>
      </c>
      <c r="CE240" s="39">
        <v>8.888</v>
      </c>
    </row>
    <row r="241" ht="12.9" customHeight="1">
      <c r="A241" s="40">
        <v>19</v>
      </c>
      <c r="B241" s="39">
        <v>166.251</v>
      </c>
      <c r="C241" s="39">
        <v>160.276</v>
      </c>
      <c r="D241" s="39">
        <v>164.963</v>
      </c>
      <c r="E241" s="39">
        <v>172.711</v>
      </c>
      <c r="F241" s="39">
        <v>180.378</v>
      </c>
      <c r="G241" s="39">
        <v>178.856</v>
      </c>
      <c r="H241" s="39">
        <v>193.844</v>
      </c>
      <c r="I241" s="39">
        <v>197.573</v>
      </c>
      <c r="J241" s="39">
        <v>212.655</v>
      </c>
      <c r="K241" s="39">
        <v>213.451</v>
      </c>
      <c r="L241" s="39">
        <v>208.172</v>
      </c>
      <c r="M241" s="39">
        <v>209.857</v>
      </c>
      <c r="N241" s="39">
        <v>217.103</v>
      </c>
      <c r="O241" s="39">
        <v>210.305</v>
      </c>
      <c r="P241" s="39">
        <v>211.431</v>
      </c>
      <c r="Q241" s="39">
        <v>193.769</v>
      </c>
      <c r="R241" s="39">
        <v>185.266</v>
      </c>
      <c r="S241" s="39">
        <v>170.645</v>
      </c>
      <c r="T241" s="39">
        <v>157.078</v>
      </c>
      <c r="U241" s="39">
        <v>143.655</v>
      </c>
      <c r="V241" s="39">
        <v>130.605</v>
      </c>
      <c r="W241" s="39">
        <v>120.697</v>
      </c>
      <c r="X241" s="39">
        <v>113.818</v>
      </c>
      <c r="Y241" s="39">
        <v>108.071</v>
      </c>
      <c r="Z241" s="39">
        <v>103.04</v>
      </c>
      <c r="AA241" s="39">
        <v>98.605</v>
      </c>
      <c r="AB241" s="39">
        <v>94.733</v>
      </c>
      <c r="AC241" s="39">
        <v>91.41</v>
      </c>
      <c r="AD241" s="39">
        <v>88.617</v>
      </c>
      <c r="AE241" s="39">
        <v>86.333</v>
      </c>
      <c r="AF241" s="39">
        <v>84.517</v>
      </c>
      <c r="AG241" s="39">
        <v>83.12</v>
      </c>
      <c r="AH241" s="39">
        <v>82.09099999999999</v>
      </c>
      <c r="AI241" s="39">
        <v>81.34399999999999</v>
      </c>
      <c r="AJ241" s="39">
        <v>80.79000000000001</v>
      </c>
      <c r="AK241" s="39">
        <v>80.339</v>
      </c>
      <c r="AL241" s="39">
        <v>79.89400000000001</v>
      </c>
      <c r="AM241" s="39">
        <v>79.372</v>
      </c>
      <c r="AN241" s="39">
        <v>78.696</v>
      </c>
      <c r="AO241" s="39">
        <v>77.79900000000001</v>
      </c>
      <c r="AP241" s="39">
        <v>76.621</v>
      </c>
      <c r="AQ241" s="39">
        <v>75.127</v>
      </c>
      <c r="AR241" s="39">
        <v>73.29900000000001</v>
      </c>
      <c r="AS241" s="39">
        <v>71.137</v>
      </c>
      <c r="AT241" s="39">
        <v>68.66500000000001</v>
      </c>
      <c r="AU241" s="39">
        <v>65.92100000000001</v>
      </c>
      <c r="AV241" s="39">
        <v>62.961</v>
      </c>
      <c r="AW241" s="39">
        <v>59.846</v>
      </c>
      <c r="AX241" s="39">
        <v>56.642</v>
      </c>
      <c r="AY241" s="39">
        <v>53.418</v>
      </c>
      <c r="AZ241" s="39">
        <v>50.234</v>
      </c>
      <c r="BA241" s="39">
        <v>47.15</v>
      </c>
      <c r="BB241" s="39">
        <v>44.217</v>
      </c>
      <c r="BC241" s="39">
        <v>41.474</v>
      </c>
      <c r="BD241" s="39">
        <v>38.953</v>
      </c>
      <c r="BE241" s="39">
        <v>36.669</v>
      </c>
      <c r="BF241" s="39">
        <v>34.628</v>
      </c>
      <c r="BG241" s="39">
        <v>32.823</v>
      </c>
      <c r="BH241" s="39">
        <v>31.241</v>
      </c>
      <c r="BI241" s="39">
        <v>29.858</v>
      </c>
      <c r="BJ241" s="39">
        <v>28.651</v>
      </c>
      <c r="BK241" s="39">
        <v>27.591</v>
      </c>
      <c r="BL241" s="39">
        <v>26.652</v>
      </c>
      <c r="BM241" s="39">
        <v>25.807</v>
      </c>
      <c r="BN241" s="39">
        <v>25.032</v>
      </c>
      <c r="BO241" s="39">
        <v>24.302</v>
      </c>
      <c r="BP241" s="39">
        <v>23.596</v>
      </c>
      <c r="BQ241" s="39">
        <v>22.895</v>
      </c>
      <c r="BR241" s="39">
        <v>22.182</v>
      </c>
      <c r="BS241" s="39">
        <v>21.441</v>
      </c>
      <c r="BT241" s="39">
        <v>20.663</v>
      </c>
      <c r="BU241" s="39">
        <v>19.84</v>
      </c>
      <c r="BV241" s="39">
        <v>18.966</v>
      </c>
      <c r="BW241" s="39">
        <v>18.042</v>
      </c>
      <c r="BX241" s="39">
        <v>17.069</v>
      </c>
      <c r="BY241" s="39">
        <v>16.052</v>
      </c>
      <c r="BZ241" s="39">
        <v>15</v>
      </c>
      <c r="CA241" s="39">
        <v>13.921</v>
      </c>
      <c r="CB241" s="39">
        <v>12.826</v>
      </c>
      <c r="CC241" s="39">
        <v>11.727</v>
      </c>
      <c r="CD241" s="39">
        <v>10.634</v>
      </c>
      <c r="CE241" s="39">
        <v>9.558999999999999</v>
      </c>
    </row>
    <row r="242" ht="12.9" customHeight="1">
      <c r="A242" s="40">
        <v>20</v>
      </c>
      <c r="B242" s="39">
        <v>168.707</v>
      </c>
      <c r="C242" s="39">
        <v>166.267</v>
      </c>
      <c r="D242" s="39">
        <v>160.275</v>
      </c>
      <c r="E242" s="39">
        <v>164.927</v>
      </c>
      <c r="F242" s="39">
        <v>172.641</v>
      </c>
      <c r="G242" s="39">
        <v>180.298</v>
      </c>
      <c r="H242" s="39">
        <v>178.768</v>
      </c>
      <c r="I242" s="39">
        <v>193.755</v>
      </c>
      <c r="J242" s="39">
        <v>197.469</v>
      </c>
      <c r="K242" s="39">
        <v>212.547</v>
      </c>
      <c r="L242" s="39">
        <v>213.338</v>
      </c>
      <c r="M242" s="39">
        <v>208.054</v>
      </c>
      <c r="N242" s="39">
        <v>209.729</v>
      </c>
      <c r="O242" s="39">
        <v>216.961</v>
      </c>
      <c r="P242" s="39">
        <v>210.156</v>
      </c>
      <c r="Q242" s="39">
        <v>211.27</v>
      </c>
      <c r="R242" s="39">
        <v>193.602</v>
      </c>
      <c r="S242" s="39">
        <v>185.079</v>
      </c>
      <c r="T242" s="39">
        <v>170.443</v>
      </c>
      <c r="U242" s="39">
        <v>156.861</v>
      </c>
      <c r="V242" s="39">
        <v>143.425</v>
      </c>
      <c r="W242" s="39">
        <v>130.362</v>
      </c>
      <c r="X242" s="39">
        <v>120.443</v>
      </c>
      <c r="Y242" s="39">
        <v>113.547</v>
      </c>
      <c r="Z242" s="39">
        <v>107.787</v>
      </c>
      <c r="AA242" s="39">
        <v>102.741</v>
      </c>
      <c r="AB242" s="39">
        <v>98.291</v>
      </c>
      <c r="AC242" s="39">
        <v>94.404</v>
      </c>
      <c r="AD242" s="39">
        <v>91.065</v>
      </c>
      <c r="AE242" s="39">
        <v>88.25700000000001</v>
      </c>
      <c r="AF242" s="39">
        <v>85.95699999999999</v>
      </c>
      <c r="AG242" s="39">
        <v>84.126</v>
      </c>
      <c r="AH242" s="39">
        <v>82.724</v>
      </c>
      <c r="AI242" s="39">
        <v>81.68899999999999</v>
      </c>
      <c r="AJ242" s="39">
        <v>80.938</v>
      </c>
      <c r="AK242" s="39">
        <v>80.379</v>
      </c>
      <c r="AL242" s="39">
        <v>79.919</v>
      </c>
      <c r="AM242" s="39">
        <v>79.47</v>
      </c>
      <c r="AN242" s="39">
        <v>78.94199999999999</v>
      </c>
      <c r="AO242" s="39">
        <v>78.261</v>
      </c>
      <c r="AP242" s="39">
        <v>77.357</v>
      </c>
      <c r="AQ242" s="39">
        <v>76.173</v>
      </c>
      <c r="AR242" s="39">
        <v>74.67400000000001</v>
      </c>
      <c r="AS242" s="39">
        <v>72.84</v>
      </c>
      <c r="AT242" s="39">
        <v>70.67400000000001</v>
      </c>
      <c r="AU242" s="39">
        <v>68.196</v>
      </c>
      <c r="AV242" s="39">
        <v>65.447</v>
      </c>
      <c r="AW242" s="39">
        <v>62.482</v>
      </c>
      <c r="AX242" s="39">
        <v>59.361</v>
      </c>
      <c r="AY242" s="39">
        <v>56.153</v>
      </c>
      <c r="AZ242" s="39">
        <v>52.923</v>
      </c>
      <c r="BA242" s="39">
        <v>49.734</v>
      </c>
      <c r="BB242" s="39">
        <v>46.645</v>
      </c>
      <c r="BC242" s="39">
        <v>43.707</v>
      </c>
      <c r="BD242" s="39">
        <v>40.959</v>
      </c>
      <c r="BE242" s="39">
        <v>38.433</v>
      </c>
      <c r="BF242" s="39">
        <v>36.144</v>
      </c>
      <c r="BG242" s="39">
        <v>34.097</v>
      </c>
      <c r="BH242" s="39">
        <v>32.287</v>
      </c>
      <c r="BI242" s="39">
        <v>30.699</v>
      </c>
      <c r="BJ242" s="39">
        <v>29.311</v>
      </c>
      <c r="BK242" s="39">
        <v>28.097</v>
      </c>
      <c r="BL242" s="39">
        <v>27.032</v>
      </c>
      <c r="BM242" s="39">
        <v>26.087</v>
      </c>
      <c r="BN242" s="39">
        <v>25.237</v>
      </c>
      <c r="BO242" s="39">
        <v>24.456</v>
      </c>
      <c r="BP242" s="39">
        <v>23.72</v>
      </c>
      <c r="BQ242" s="39">
        <v>23.009</v>
      </c>
      <c r="BR242" s="39">
        <v>22.302</v>
      </c>
      <c r="BS242" s="39">
        <v>21.582</v>
      </c>
      <c r="BT242" s="39">
        <v>20.836</v>
      </c>
      <c r="BU242" s="39">
        <v>20.052</v>
      </c>
      <c r="BV242" s="39">
        <v>19.223</v>
      </c>
      <c r="BW242" s="39">
        <v>18.344</v>
      </c>
      <c r="BX242" s="39">
        <v>17.413</v>
      </c>
      <c r="BY242" s="39">
        <v>16.435</v>
      </c>
      <c r="BZ242" s="39">
        <v>15.413</v>
      </c>
      <c r="CA242" s="39">
        <v>14.355</v>
      </c>
      <c r="CB242" s="39">
        <v>13.27</v>
      </c>
      <c r="CC242" s="39">
        <v>12.169</v>
      </c>
      <c r="CD242" s="39">
        <v>11.064</v>
      </c>
      <c r="CE242" s="39">
        <v>9.965</v>
      </c>
    </row>
    <row r="243" ht="12.9" customHeight="1">
      <c r="A243" s="40">
        <v>21</v>
      </c>
      <c r="B243" s="39">
        <v>180.002</v>
      </c>
      <c r="C243" s="39">
        <v>168.684</v>
      </c>
      <c r="D243" s="39">
        <v>166.201</v>
      </c>
      <c r="E243" s="39">
        <v>160.152</v>
      </c>
      <c r="F243" s="39">
        <v>164.771</v>
      </c>
      <c r="G243" s="39">
        <v>172.472</v>
      </c>
      <c r="H243" s="39">
        <v>180.111</v>
      </c>
      <c r="I243" s="39">
        <v>178.581</v>
      </c>
      <c r="J243" s="39">
        <v>193.544</v>
      </c>
      <c r="K243" s="39">
        <v>197.254</v>
      </c>
      <c r="L243" s="39">
        <v>212.316</v>
      </c>
      <c r="M243" s="39">
        <v>213.095</v>
      </c>
      <c r="N243" s="39">
        <v>207.804</v>
      </c>
      <c r="O243" s="39">
        <v>209.467</v>
      </c>
      <c r="P243" s="39">
        <v>216.689</v>
      </c>
      <c r="Q243" s="39">
        <v>209.875</v>
      </c>
      <c r="R243" s="39">
        <v>210.98</v>
      </c>
      <c r="S243" s="39">
        <v>193.298</v>
      </c>
      <c r="T243" s="39">
        <v>184.761</v>
      </c>
      <c r="U243" s="39">
        <v>170.113</v>
      </c>
      <c r="V243" s="39">
        <v>156.515</v>
      </c>
      <c r="W243" s="39">
        <v>143.064</v>
      </c>
      <c r="X243" s="39">
        <v>129.987</v>
      </c>
      <c r="Y243" s="39">
        <v>120.049</v>
      </c>
      <c r="Z243" s="39">
        <v>113.137</v>
      </c>
      <c r="AA243" s="39">
        <v>107.359</v>
      </c>
      <c r="AB243" s="39">
        <v>102.295</v>
      </c>
      <c r="AC243" s="39">
        <v>97.827</v>
      </c>
      <c r="AD243" s="39">
        <v>93.92100000000001</v>
      </c>
      <c r="AE243" s="39">
        <v>90.56399999999999</v>
      </c>
      <c r="AF243" s="39">
        <v>87.73699999999999</v>
      </c>
      <c r="AG243" s="39">
        <v>85.41800000000001</v>
      </c>
      <c r="AH243" s="39">
        <v>83.58199999999999</v>
      </c>
      <c r="AI243" s="39">
        <v>82.172</v>
      </c>
      <c r="AJ243" s="39">
        <v>81.13200000000001</v>
      </c>
      <c r="AK243" s="39">
        <v>80.374</v>
      </c>
      <c r="AL243" s="39">
        <v>79.804</v>
      </c>
      <c r="AM243" s="39">
        <v>79.339</v>
      </c>
      <c r="AN243" s="39">
        <v>78.88200000000001</v>
      </c>
      <c r="AO243" s="39">
        <v>78.34699999999999</v>
      </c>
      <c r="AP243" s="39">
        <v>77.658</v>
      </c>
      <c r="AQ243" s="39">
        <v>76.746</v>
      </c>
      <c r="AR243" s="39">
        <v>75.556</v>
      </c>
      <c r="AS243" s="39">
        <v>74.05</v>
      </c>
      <c r="AT243" s="39">
        <v>72.209</v>
      </c>
      <c r="AU243" s="39">
        <v>70.035</v>
      </c>
      <c r="AV243" s="39">
        <v>67.551</v>
      </c>
      <c r="AW243" s="39">
        <v>64.79600000000001</v>
      </c>
      <c r="AX243" s="39">
        <v>61.823</v>
      </c>
      <c r="AY243" s="39">
        <v>58.697</v>
      </c>
      <c r="AZ243" s="39">
        <v>55.482</v>
      </c>
      <c r="BA243" s="39">
        <v>52.245</v>
      </c>
      <c r="BB243" s="39">
        <v>49.05</v>
      </c>
      <c r="BC243" s="39">
        <v>45.954</v>
      </c>
      <c r="BD243" s="39">
        <v>43.009</v>
      </c>
      <c r="BE243" s="39">
        <v>40.255</v>
      </c>
      <c r="BF243" s="39">
        <v>37.722</v>
      </c>
      <c r="BG243" s="39">
        <v>35.426</v>
      </c>
      <c r="BH243" s="39">
        <v>33.372</v>
      </c>
      <c r="BI243" s="39">
        <v>31.555</v>
      </c>
      <c r="BJ243" s="39">
        <v>29.959</v>
      </c>
      <c r="BK243" s="39">
        <v>28.564</v>
      </c>
      <c r="BL243" s="39">
        <v>27.344</v>
      </c>
      <c r="BM243" s="39">
        <v>26.271</v>
      </c>
      <c r="BN243" s="39">
        <v>25.319</v>
      </c>
      <c r="BO243" s="39">
        <v>24.461</v>
      </c>
      <c r="BP243" s="39">
        <v>23.673</v>
      </c>
      <c r="BQ243" s="39">
        <v>22.93</v>
      </c>
      <c r="BR243" s="39">
        <v>22.211</v>
      </c>
      <c r="BS243" s="39">
        <v>21.496</v>
      </c>
      <c r="BT243" s="39">
        <v>20.77</v>
      </c>
      <c r="BU243" s="39">
        <v>20.016</v>
      </c>
      <c r="BV243" s="39">
        <v>19.225</v>
      </c>
      <c r="BW243" s="39">
        <v>18.388</v>
      </c>
      <c r="BX243" s="39">
        <v>17.501</v>
      </c>
      <c r="BY243" s="39">
        <v>16.564</v>
      </c>
      <c r="BZ243" s="39">
        <v>15.578</v>
      </c>
      <c r="CA243" s="39">
        <v>14.548</v>
      </c>
      <c r="CB243" s="39">
        <v>13.483</v>
      </c>
      <c r="CC243" s="39">
        <v>12.391</v>
      </c>
      <c r="CD243" s="39">
        <v>11.283</v>
      </c>
      <c r="CE243" s="39">
        <v>10.171</v>
      </c>
    </row>
    <row r="244" ht="12.9" customHeight="1">
      <c r="A244" s="40">
        <v>22</v>
      </c>
      <c r="B244" s="39">
        <v>188.176</v>
      </c>
      <c r="C244" s="39">
        <v>179.946</v>
      </c>
      <c r="D244" s="39">
        <v>168.574</v>
      </c>
      <c r="E244" s="39">
        <v>166.019</v>
      </c>
      <c r="F244" s="39">
        <v>159.94</v>
      </c>
      <c r="G244" s="39">
        <v>164.544</v>
      </c>
      <c r="H244" s="39">
        <v>172.222</v>
      </c>
      <c r="I244" s="39">
        <v>179.854</v>
      </c>
      <c r="J244" s="39">
        <v>178.303</v>
      </c>
      <c r="K244" s="39">
        <v>193.255</v>
      </c>
      <c r="L244" s="39">
        <v>196.949</v>
      </c>
      <c r="M244" s="39">
        <v>211.989</v>
      </c>
      <c r="N244" s="39">
        <v>212.762</v>
      </c>
      <c r="O244" s="39">
        <v>207.464</v>
      </c>
      <c r="P244" s="39">
        <v>209.121</v>
      </c>
      <c r="Q244" s="39">
        <v>216.334</v>
      </c>
      <c r="R244" s="39">
        <v>209.518</v>
      </c>
      <c r="S244" s="39">
        <v>210.606</v>
      </c>
      <c r="T244" s="39">
        <v>192.918</v>
      </c>
      <c r="U244" s="39">
        <v>184.372</v>
      </c>
      <c r="V244" s="39">
        <v>169.707</v>
      </c>
      <c r="W244" s="39">
        <v>156.092</v>
      </c>
      <c r="X244" s="39">
        <v>142.625</v>
      </c>
      <c r="Y244" s="39">
        <v>129.529</v>
      </c>
      <c r="Z244" s="39">
        <v>119.574</v>
      </c>
      <c r="AA244" s="39">
        <v>112.642</v>
      </c>
      <c r="AB244" s="39">
        <v>106.844</v>
      </c>
      <c r="AC244" s="39">
        <v>101.76</v>
      </c>
      <c r="AD244" s="39">
        <v>97.271</v>
      </c>
      <c r="AE244" s="39">
        <v>93.345</v>
      </c>
      <c r="AF244" s="39">
        <v>89.967</v>
      </c>
      <c r="AG244" s="39">
        <v>87.119</v>
      </c>
      <c r="AH244" s="39">
        <v>84.794</v>
      </c>
      <c r="AI244" s="39">
        <v>82.949</v>
      </c>
      <c r="AJ244" s="39">
        <v>81.53400000000001</v>
      </c>
      <c r="AK244" s="39">
        <v>80.486</v>
      </c>
      <c r="AL244" s="39">
        <v>79.71599999999999</v>
      </c>
      <c r="AM244" s="39">
        <v>79.14</v>
      </c>
      <c r="AN244" s="39">
        <v>78.666</v>
      </c>
      <c r="AO244" s="39">
        <v>78.20099999999999</v>
      </c>
      <c r="AP244" s="39">
        <v>77.657</v>
      </c>
      <c r="AQ244" s="39">
        <v>76.959</v>
      </c>
      <c r="AR244" s="39">
        <v>76.04000000000001</v>
      </c>
      <c r="AS244" s="39">
        <v>74.842</v>
      </c>
      <c r="AT244" s="39">
        <v>73.327</v>
      </c>
      <c r="AU244" s="39">
        <v>71.47799999999999</v>
      </c>
      <c r="AV244" s="39">
        <v>69.297</v>
      </c>
      <c r="AW244" s="39">
        <v>66.80500000000001</v>
      </c>
      <c r="AX244" s="39">
        <v>64.042</v>
      </c>
      <c r="AY244" s="39">
        <v>61.062</v>
      </c>
      <c r="AZ244" s="39">
        <v>57.928</v>
      </c>
      <c r="BA244" s="39">
        <v>54.706</v>
      </c>
      <c r="BB244" s="39">
        <v>51.462</v>
      </c>
      <c r="BC244" s="39">
        <v>48.259</v>
      </c>
      <c r="BD244" s="39">
        <v>45.156</v>
      </c>
      <c r="BE244" s="39">
        <v>42.204</v>
      </c>
      <c r="BF244" s="39">
        <v>39.442</v>
      </c>
      <c r="BG244" s="39">
        <v>36.901</v>
      </c>
      <c r="BH244" s="39">
        <v>34.597</v>
      </c>
      <c r="BI244" s="39">
        <v>32.536</v>
      </c>
      <c r="BJ244" s="39">
        <v>30.711</v>
      </c>
      <c r="BK244" s="39">
        <v>29.107</v>
      </c>
      <c r="BL244" s="39">
        <v>27.704</v>
      </c>
      <c r="BM244" s="39">
        <v>26.475</v>
      </c>
      <c r="BN244" s="39">
        <v>25.394</v>
      </c>
      <c r="BO244" s="39">
        <v>24.434</v>
      </c>
      <c r="BP244" s="39">
        <v>23.568</v>
      </c>
      <c r="BQ244" s="39">
        <v>22.771</v>
      </c>
      <c r="BR244" s="39">
        <v>22.019</v>
      </c>
      <c r="BS244" s="39">
        <v>21.292</v>
      </c>
      <c r="BT244" s="39">
        <v>20.569</v>
      </c>
      <c r="BU244" s="39">
        <v>19.834</v>
      </c>
      <c r="BV244" s="39">
        <v>19.072</v>
      </c>
      <c r="BW244" s="39">
        <v>18.273</v>
      </c>
      <c r="BX244" s="39">
        <v>17.428</v>
      </c>
      <c r="BY244" s="39">
        <v>16.533</v>
      </c>
      <c r="BZ244" s="39">
        <v>15.587</v>
      </c>
      <c r="CA244" s="39">
        <v>14.593</v>
      </c>
      <c r="CB244" s="39">
        <v>13.555</v>
      </c>
      <c r="CC244" s="39">
        <v>12.481</v>
      </c>
      <c r="CD244" s="39">
        <v>11.381</v>
      </c>
      <c r="CE244" s="39">
        <v>10.265</v>
      </c>
    </row>
    <row r="245" ht="12.9" customHeight="1">
      <c r="A245" s="40">
        <v>23</v>
      </c>
      <c r="B245" s="39">
        <v>202.459</v>
      </c>
      <c r="C245" s="39">
        <v>188.047</v>
      </c>
      <c r="D245" s="39">
        <v>179.761</v>
      </c>
      <c r="E245" s="39">
        <v>168.317</v>
      </c>
      <c r="F245" s="39">
        <v>165.726</v>
      </c>
      <c r="G245" s="39">
        <v>159.634</v>
      </c>
      <c r="H245" s="39">
        <v>164.208</v>
      </c>
      <c r="I245" s="39">
        <v>171.874</v>
      </c>
      <c r="J245" s="39">
        <v>179.477</v>
      </c>
      <c r="K245" s="39">
        <v>177.916</v>
      </c>
      <c r="L245" s="39">
        <v>192.841</v>
      </c>
      <c r="M245" s="39">
        <v>196.513</v>
      </c>
      <c r="N245" s="39">
        <v>211.542</v>
      </c>
      <c r="O245" s="39">
        <v>212.307</v>
      </c>
      <c r="P245" s="39">
        <v>207.009</v>
      </c>
      <c r="Q245" s="39">
        <v>208.661</v>
      </c>
      <c r="R245" s="39">
        <v>215.869</v>
      </c>
      <c r="S245" s="39">
        <v>209.043</v>
      </c>
      <c r="T245" s="39">
        <v>210.12</v>
      </c>
      <c r="U245" s="39">
        <v>192.431</v>
      </c>
      <c r="V245" s="39">
        <v>183.861</v>
      </c>
      <c r="W245" s="39">
        <v>169.174</v>
      </c>
      <c r="X245" s="39">
        <v>155.54</v>
      </c>
      <c r="Y245" s="39">
        <v>142.05</v>
      </c>
      <c r="Z245" s="39">
        <v>128.934</v>
      </c>
      <c r="AA245" s="39">
        <v>118.956</v>
      </c>
      <c r="AB245" s="39">
        <v>112.001</v>
      </c>
      <c r="AC245" s="39">
        <v>106.178</v>
      </c>
      <c r="AD245" s="39">
        <v>101.069</v>
      </c>
      <c r="AE245" s="39">
        <v>96.556</v>
      </c>
      <c r="AF245" s="39">
        <v>92.604</v>
      </c>
      <c r="AG245" s="39">
        <v>89.20099999999999</v>
      </c>
      <c r="AH245" s="39">
        <v>86.346</v>
      </c>
      <c r="AI245" s="39">
        <v>84.011</v>
      </c>
      <c r="AJ245" s="39">
        <v>82.158</v>
      </c>
      <c r="AK245" s="39">
        <v>80.73399999999999</v>
      </c>
      <c r="AL245" s="39">
        <v>79.672</v>
      </c>
      <c r="AM245" s="39">
        <v>78.895</v>
      </c>
      <c r="AN245" s="39">
        <v>78.309</v>
      </c>
      <c r="AO245" s="39">
        <v>77.824</v>
      </c>
      <c r="AP245" s="39">
        <v>77.348</v>
      </c>
      <c r="AQ245" s="39">
        <v>76.794</v>
      </c>
      <c r="AR245" s="39">
        <v>76.087</v>
      </c>
      <c r="AS245" s="39">
        <v>75.157</v>
      </c>
      <c r="AT245" s="39">
        <v>73.949</v>
      </c>
      <c r="AU245" s="39">
        <v>72.42400000000001</v>
      </c>
      <c r="AV245" s="39">
        <v>70.566</v>
      </c>
      <c r="AW245" s="39">
        <v>68.375</v>
      </c>
      <c r="AX245" s="39">
        <v>65.873</v>
      </c>
      <c r="AY245" s="39">
        <v>63.101</v>
      </c>
      <c r="AZ245" s="39">
        <v>60.112</v>
      </c>
      <c r="BA245" s="39">
        <v>56.969</v>
      </c>
      <c r="BB245" s="39">
        <v>53.737</v>
      </c>
      <c r="BC245" s="39">
        <v>50.484</v>
      </c>
      <c r="BD245" s="39">
        <v>47.272</v>
      </c>
      <c r="BE245" s="39">
        <v>44.159</v>
      </c>
      <c r="BF245" s="39">
        <v>41.198</v>
      </c>
      <c r="BG245" s="39">
        <v>38.427</v>
      </c>
      <c r="BH245" s="39">
        <v>35.876</v>
      </c>
      <c r="BI245" s="39">
        <v>33.563</v>
      </c>
      <c r="BJ245" s="39">
        <v>31.492</v>
      </c>
      <c r="BK245" s="39">
        <v>29.657</v>
      </c>
      <c r="BL245" s="39">
        <v>28.043</v>
      </c>
      <c r="BM245" s="39">
        <v>26.63</v>
      </c>
      <c r="BN245" s="39">
        <v>25.391</v>
      </c>
      <c r="BO245" s="39">
        <v>24.3</v>
      </c>
      <c r="BP245" s="39">
        <v>23.33</v>
      </c>
      <c r="BQ245" s="39">
        <v>22.453</v>
      </c>
      <c r="BR245" s="39">
        <v>21.646</v>
      </c>
      <c r="BS245" s="39">
        <v>20.884</v>
      </c>
      <c r="BT245" s="39">
        <v>20.147</v>
      </c>
      <c r="BU245" s="39">
        <v>19.414</v>
      </c>
      <c r="BV245" s="39">
        <v>18.669</v>
      </c>
      <c r="BW245" s="39">
        <v>17.897</v>
      </c>
      <c r="BX245" s="39">
        <v>17.087</v>
      </c>
      <c r="BY245" s="39">
        <v>16.231</v>
      </c>
      <c r="BZ245" s="39">
        <v>15.326</v>
      </c>
      <c r="CA245" s="39">
        <v>14.37</v>
      </c>
      <c r="CB245" s="39">
        <v>13.366</v>
      </c>
      <c r="CC245" s="39">
        <v>12.318</v>
      </c>
      <c r="CD245" s="39">
        <v>11.234</v>
      </c>
      <c r="CE245" s="39">
        <v>10.124</v>
      </c>
    </row>
    <row r="246" ht="12.9" customHeight="1">
      <c r="A246" s="40">
        <v>24</v>
      </c>
      <c r="B246" s="39">
        <v>210.135</v>
      </c>
      <c r="C246" s="39">
        <v>202.262</v>
      </c>
      <c r="D246" s="39">
        <v>187.801</v>
      </c>
      <c r="E246" s="39">
        <v>179.44</v>
      </c>
      <c r="F246" s="39">
        <v>167.963</v>
      </c>
      <c r="G246" s="39">
        <v>165.355</v>
      </c>
      <c r="H246" s="39">
        <v>159.233</v>
      </c>
      <c r="I246" s="39">
        <v>163.794</v>
      </c>
      <c r="J246" s="39">
        <v>171.428</v>
      </c>
      <c r="K246" s="39">
        <v>179.013</v>
      </c>
      <c r="L246" s="39">
        <v>177.431</v>
      </c>
      <c r="M246" s="39">
        <v>192.324</v>
      </c>
      <c r="N246" s="39">
        <v>195.989</v>
      </c>
      <c r="O246" s="39">
        <v>211.004</v>
      </c>
      <c r="P246" s="39">
        <v>211.766</v>
      </c>
      <c r="Q246" s="39">
        <v>206.468</v>
      </c>
      <c r="R246" s="39">
        <v>208.118</v>
      </c>
      <c r="S246" s="39">
        <v>215.31</v>
      </c>
      <c r="T246" s="39">
        <v>208.478</v>
      </c>
      <c r="U246" s="39">
        <v>209.547</v>
      </c>
      <c r="V246" s="39">
        <v>191.836</v>
      </c>
      <c r="W246" s="39">
        <v>183.24</v>
      </c>
      <c r="X246" s="39">
        <v>168.533</v>
      </c>
      <c r="Y246" s="39">
        <v>154.873</v>
      </c>
      <c r="Z246" s="39">
        <v>141.362</v>
      </c>
      <c r="AA246" s="39">
        <v>128.222</v>
      </c>
      <c r="AB246" s="39">
        <v>118.219</v>
      </c>
      <c r="AC246" s="39">
        <v>111.238</v>
      </c>
      <c r="AD246" s="39">
        <v>105.388</v>
      </c>
      <c r="AE246" s="39">
        <v>100.252</v>
      </c>
      <c r="AF246" s="39">
        <v>95.711</v>
      </c>
      <c r="AG246" s="39">
        <v>91.732</v>
      </c>
      <c r="AH246" s="39">
        <v>88.322</v>
      </c>
      <c r="AI246" s="39">
        <v>85.456</v>
      </c>
      <c r="AJ246" s="39">
        <v>83.11199999999999</v>
      </c>
      <c r="AK246" s="39">
        <v>81.25</v>
      </c>
      <c r="AL246" s="39">
        <v>79.81</v>
      </c>
      <c r="AM246" s="39">
        <v>78.73999999999999</v>
      </c>
      <c r="AN246" s="39">
        <v>77.95099999999999</v>
      </c>
      <c r="AO246" s="39">
        <v>77.354</v>
      </c>
      <c r="AP246" s="39">
        <v>76.857</v>
      </c>
      <c r="AQ246" s="39">
        <v>76.37</v>
      </c>
      <c r="AR246" s="39">
        <v>75.80500000000001</v>
      </c>
      <c r="AS246" s="39">
        <v>75.086</v>
      </c>
      <c r="AT246" s="39">
        <v>74.145</v>
      </c>
      <c r="AU246" s="39">
        <v>72.925</v>
      </c>
      <c r="AV246" s="39">
        <v>71.39</v>
      </c>
      <c r="AW246" s="39">
        <v>69.521</v>
      </c>
      <c r="AX246" s="39">
        <v>67.319</v>
      </c>
      <c r="AY246" s="39">
        <v>64.807</v>
      </c>
      <c r="AZ246" s="39">
        <v>62.024</v>
      </c>
      <c r="BA246" s="39">
        <v>59.025</v>
      </c>
      <c r="BB246" s="39">
        <v>55.871</v>
      </c>
      <c r="BC246" s="39">
        <v>52.63</v>
      </c>
      <c r="BD246" s="39">
        <v>49.367</v>
      </c>
      <c r="BE246" s="39">
        <v>46.144</v>
      </c>
      <c r="BF246" s="39">
        <v>43.021</v>
      </c>
      <c r="BG246" s="39">
        <v>40.049</v>
      </c>
      <c r="BH246" s="39">
        <v>37.268</v>
      </c>
      <c r="BI246" s="39">
        <v>34.706</v>
      </c>
      <c r="BJ246" s="39">
        <v>32.383</v>
      </c>
      <c r="BK246" s="39">
        <v>30.3</v>
      </c>
      <c r="BL246" s="39">
        <v>28.455</v>
      </c>
      <c r="BM246" s="39">
        <v>26.83</v>
      </c>
      <c r="BN246" s="39">
        <v>25.406</v>
      </c>
      <c r="BO246" s="39">
        <v>24.156</v>
      </c>
      <c r="BP246" s="39">
        <v>23.054</v>
      </c>
      <c r="BQ246" s="39">
        <v>22.072</v>
      </c>
      <c r="BR246" s="39">
        <v>21.184</v>
      </c>
      <c r="BS246" s="39">
        <v>20.365</v>
      </c>
      <c r="BT246" s="39">
        <v>19.592</v>
      </c>
      <c r="BU246" s="39">
        <v>18.844</v>
      </c>
      <c r="BV246" s="39">
        <v>18.099</v>
      </c>
      <c r="BW246" s="39">
        <v>17.342</v>
      </c>
      <c r="BX246" s="39">
        <v>16.559</v>
      </c>
      <c r="BY246" s="39">
        <v>15.738</v>
      </c>
      <c r="BZ246" s="39">
        <v>14.871</v>
      </c>
      <c r="CA246" s="39">
        <v>13.954</v>
      </c>
      <c r="CB246" s="39">
        <v>12.987</v>
      </c>
      <c r="CC246" s="39">
        <v>11.971</v>
      </c>
      <c r="CD246" s="39">
        <v>10.912</v>
      </c>
      <c r="CE246" s="39">
        <v>9.817</v>
      </c>
    </row>
    <row r="247" ht="12.9" customHeight="1">
      <c r="A247" s="40">
        <v>25</v>
      </c>
      <c r="B247" s="39">
        <v>217.668</v>
      </c>
      <c r="C247" s="39">
        <v>209.91</v>
      </c>
      <c r="D247" s="39">
        <v>201.987</v>
      </c>
      <c r="E247" s="39">
        <v>187.458</v>
      </c>
      <c r="F247" s="39">
        <v>179.065</v>
      </c>
      <c r="G247" s="39">
        <v>167.576</v>
      </c>
      <c r="H247" s="39">
        <v>164.938</v>
      </c>
      <c r="I247" s="39">
        <v>158.806</v>
      </c>
      <c r="J247" s="39">
        <v>163.337</v>
      </c>
      <c r="K247" s="39">
        <v>170.953</v>
      </c>
      <c r="L247" s="39">
        <v>178.511</v>
      </c>
      <c r="M247" s="39">
        <v>176.905</v>
      </c>
      <c r="N247" s="39">
        <v>191.787</v>
      </c>
      <c r="O247" s="39">
        <v>195.444</v>
      </c>
      <c r="P247" s="39">
        <v>210.45</v>
      </c>
      <c r="Q247" s="39">
        <v>211.21</v>
      </c>
      <c r="R247" s="39">
        <v>205.915</v>
      </c>
      <c r="S247" s="39">
        <v>207.554</v>
      </c>
      <c r="T247" s="39">
        <v>214.735</v>
      </c>
      <c r="U247" s="39">
        <v>207.901</v>
      </c>
      <c r="V247" s="39">
        <v>208.941</v>
      </c>
      <c r="W247" s="39">
        <v>191.21</v>
      </c>
      <c r="X247" s="39">
        <v>182.591</v>
      </c>
      <c r="Y247" s="39">
        <v>167.861</v>
      </c>
      <c r="Z247" s="39">
        <v>154.181</v>
      </c>
      <c r="AA247" s="39">
        <v>140.648</v>
      </c>
      <c r="AB247" s="39">
        <v>127.487</v>
      </c>
      <c r="AC247" s="39">
        <v>117.461</v>
      </c>
      <c r="AD247" s="39">
        <v>110.454</v>
      </c>
      <c r="AE247" s="39">
        <v>104.579</v>
      </c>
      <c r="AF247" s="39">
        <v>99.417</v>
      </c>
      <c r="AG247" s="39">
        <v>94.84999999999999</v>
      </c>
      <c r="AH247" s="39">
        <v>90.864</v>
      </c>
      <c r="AI247" s="39">
        <v>87.443</v>
      </c>
      <c r="AJ247" s="39">
        <v>84.56999999999999</v>
      </c>
      <c r="AK247" s="39">
        <v>82.217</v>
      </c>
      <c r="AL247" s="39">
        <v>80.34</v>
      </c>
      <c r="AM247" s="39">
        <v>78.893</v>
      </c>
      <c r="AN247" s="39">
        <v>77.81100000000001</v>
      </c>
      <c r="AO247" s="39">
        <v>77.012</v>
      </c>
      <c r="AP247" s="39">
        <v>76.40300000000001</v>
      </c>
      <c r="AQ247" s="39">
        <v>75.895</v>
      </c>
      <c r="AR247" s="39">
        <v>75.398</v>
      </c>
      <c r="AS247" s="39">
        <v>74.821</v>
      </c>
      <c r="AT247" s="39">
        <v>74.09099999999999</v>
      </c>
      <c r="AU247" s="39">
        <v>73.139</v>
      </c>
      <c r="AV247" s="39">
        <v>71.90900000000001</v>
      </c>
      <c r="AW247" s="39">
        <v>70.364</v>
      </c>
      <c r="AX247" s="39">
        <v>68.48399999999999</v>
      </c>
      <c r="AY247" s="39">
        <v>66.27200000000001</v>
      </c>
      <c r="AZ247" s="39">
        <v>63.75</v>
      </c>
      <c r="BA247" s="39">
        <v>60.957</v>
      </c>
      <c r="BB247" s="39">
        <v>57.948</v>
      </c>
      <c r="BC247" s="39">
        <v>54.784</v>
      </c>
      <c r="BD247" s="39">
        <v>51.533</v>
      </c>
      <c r="BE247" s="39">
        <v>48.26</v>
      </c>
      <c r="BF247" s="39">
        <v>45.028</v>
      </c>
      <c r="BG247" s="39">
        <v>41.895</v>
      </c>
      <c r="BH247" s="39">
        <v>38.913</v>
      </c>
      <c r="BI247" s="39">
        <v>36.121</v>
      </c>
      <c r="BJ247" s="39">
        <v>33.55</v>
      </c>
      <c r="BK247" s="39">
        <v>31.216</v>
      </c>
      <c r="BL247" s="39">
        <v>29.123</v>
      </c>
      <c r="BM247" s="39">
        <v>27.267</v>
      </c>
      <c r="BN247" s="39">
        <v>25.632</v>
      </c>
      <c r="BO247" s="39">
        <v>24.196</v>
      </c>
      <c r="BP247" s="39">
        <v>22.936</v>
      </c>
      <c r="BQ247" s="39">
        <v>21.823</v>
      </c>
      <c r="BR247" s="39">
        <v>20.83</v>
      </c>
      <c r="BS247" s="39">
        <v>19.931</v>
      </c>
      <c r="BT247" s="39">
        <v>19.101</v>
      </c>
      <c r="BU247" s="39">
        <v>18.317</v>
      </c>
      <c r="BV247" s="39">
        <v>17.557</v>
      </c>
      <c r="BW247" s="39">
        <v>16.802</v>
      </c>
      <c r="BX247" s="39">
        <v>16.034</v>
      </c>
      <c r="BY247" s="39">
        <v>15.24</v>
      </c>
      <c r="BZ247" s="39">
        <v>14.407</v>
      </c>
      <c r="CA247" s="39">
        <v>13.529</v>
      </c>
      <c r="CB247" s="39">
        <v>12.602</v>
      </c>
      <c r="CC247" s="39">
        <v>11.623</v>
      </c>
      <c r="CD247" s="39">
        <v>10.597</v>
      </c>
      <c r="CE247" s="39">
        <v>9.526</v>
      </c>
    </row>
    <row r="248" ht="12.9" customHeight="1">
      <c r="A248" s="40">
        <v>26</v>
      </c>
      <c r="B248" s="39">
        <v>229.866</v>
      </c>
      <c r="C248" s="39">
        <v>217.41</v>
      </c>
      <c r="D248" s="39">
        <v>209.608</v>
      </c>
      <c r="E248" s="39">
        <v>201.62</v>
      </c>
      <c r="F248" s="39">
        <v>187.064</v>
      </c>
      <c r="G248" s="39">
        <v>178.658</v>
      </c>
      <c r="H248" s="39">
        <v>167.142</v>
      </c>
      <c r="I248" s="39">
        <v>164.492</v>
      </c>
      <c r="J248" s="39">
        <v>158.337</v>
      </c>
      <c r="K248" s="39">
        <v>162.849</v>
      </c>
      <c r="L248" s="39">
        <v>170.437</v>
      </c>
      <c r="M248" s="39">
        <v>177.965</v>
      </c>
      <c r="N248" s="39">
        <v>176.361</v>
      </c>
      <c r="O248" s="39">
        <v>191.232</v>
      </c>
      <c r="P248" s="39">
        <v>194.891</v>
      </c>
      <c r="Q248" s="39">
        <v>209.892</v>
      </c>
      <c r="R248" s="39">
        <v>210.657</v>
      </c>
      <c r="S248" s="39">
        <v>205.362</v>
      </c>
      <c r="T248" s="39">
        <v>207</v>
      </c>
      <c r="U248" s="39">
        <v>214.177</v>
      </c>
      <c r="V248" s="39">
        <v>207.318</v>
      </c>
      <c r="W248" s="39">
        <v>208.329</v>
      </c>
      <c r="X248" s="39">
        <v>190.582</v>
      </c>
      <c r="Y248" s="39">
        <v>181.938</v>
      </c>
      <c r="Z248" s="39">
        <v>167.19</v>
      </c>
      <c r="AA248" s="39">
        <v>153.49</v>
      </c>
      <c r="AB248" s="39">
        <v>139.937</v>
      </c>
      <c r="AC248" s="39">
        <v>126.755</v>
      </c>
      <c r="AD248" s="39">
        <v>116.706</v>
      </c>
      <c r="AE248" s="39">
        <v>109.676</v>
      </c>
      <c r="AF248" s="39">
        <v>103.776</v>
      </c>
      <c r="AG248" s="39">
        <v>98.589</v>
      </c>
      <c r="AH248" s="39">
        <v>94.017</v>
      </c>
      <c r="AI248" s="39">
        <v>90.021</v>
      </c>
      <c r="AJ248" s="39">
        <v>86.59399999999999</v>
      </c>
      <c r="AK248" s="39">
        <v>83.712</v>
      </c>
      <c r="AL248" s="39">
        <v>81.346</v>
      </c>
      <c r="AM248" s="39">
        <v>79.462</v>
      </c>
      <c r="AN248" s="39">
        <v>78.004</v>
      </c>
      <c r="AO248" s="39">
        <v>76.91200000000001</v>
      </c>
      <c r="AP248" s="39">
        <v>76.101</v>
      </c>
      <c r="AQ248" s="39">
        <v>75.482</v>
      </c>
      <c r="AR248" s="39">
        <v>74.965</v>
      </c>
      <c r="AS248" s="39">
        <v>74.455</v>
      </c>
      <c r="AT248" s="39">
        <v>73.86799999999999</v>
      </c>
      <c r="AU248" s="39">
        <v>73.128</v>
      </c>
      <c r="AV248" s="39">
        <v>72.166</v>
      </c>
      <c r="AW248" s="39">
        <v>70.925</v>
      </c>
      <c r="AX248" s="39">
        <v>69.369</v>
      </c>
      <c r="AY248" s="39">
        <v>67.48</v>
      </c>
      <c r="AZ248" s="39">
        <v>65.258</v>
      </c>
      <c r="BA248" s="39">
        <v>62.726</v>
      </c>
      <c r="BB248" s="39">
        <v>59.924</v>
      </c>
      <c r="BC248" s="39">
        <v>56.906</v>
      </c>
      <c r="BD248" s="39">
        <v>53.733</v>
      </c>
      <c r="BE248" s="39">
        <v>50.472</v>
      </c>
      <c r="BF248" s="39">
        <v>47.19</v>
      </c>
      <c r="BG248" s="39">
        <v>43.949</v>
      </c>
      <c r="BH248" s="39">
        <v>40.806</v>
      </c>
      <c r="BI248" s="39">
        <v>37.815</v>
      </c>
      <c r="BJ248" s="39">
        <v>35.014</v>
      </c>
      <c r="BK248" s="39">
        <v>32.433</v>
      </c>
      <c r="BL248" s="39">
        <v>30.089</v>
      </c>
      <c r="BM248" s="39">
        <v>27.986</v>
      </c>
      <c r="BN248" s="39">
        <v>26.12</v>
      </c>
      <c r="BO248" s="39">
        <v>24.474</v>
      </c>
      <c r="BP248" s="39">
        <v>23.029</v>
      </c>
      <c r="BQ248" s="39">
        <v>21.758</v>
      </c>
      <c r="BR248" s="39">
        <v>20.634</v>
      </c>
      <c r="BS248" s="39">
        <v>19.631</v>
      </c>
      <c r="BT248" s="39">
        <v>18.721</v>
      </c>
      <c r="BU248" s="39">
        <v>17.881</v>
      </c>
      <c r="BV248" s="39">
        <v>17.086</v>
      </c>
      <c r="BW248" s="39">
        <v>16.316</v>
      </c>
      <c r="BX248" s="39">
        <v>15.55</v>
      </c>
      <c r="BY248" s="39">
        <v>14.771</v>
      </c>
      <c r="BZ248" s="39">
        <v>13.966</v>
      </c>
      <c r="CA248" s="39">
        <v>13.123</v>
      </c>
      <c r="CB248" s="39">
        <v>12.234</v>
      </c>
      <c r="CC248" s="39">
        <v>11.296</v>
      </c>
      <c r="CD248" s="39">
        <v>10.307</v>
      </c>
      <c r="CE248" s="39">
        <v>9.269</v>
      </c>
    </row>
    <row r="249" ht="12.9" customHeight="1">
      <c r="A249" s="40">
        <v>27</v>
      </c>
      <c r="B249" s="39">
        <v>246.42</v>
      </c>
      <c r="C249" s="39">
        <v>229.604</v>
      </c>
      <c r="D249" s="39">
        <v>217.111</v>
      </c>
      <c r="E249" s="39">
        <v>209.252</v>
      </c>
      <c r="F249" s="39">
        <v>201.237</v>
      </c>
      <c r="G249" s="39">
        <v>186.674</v>
      </c>
      <c r="H249" s="39">
        <v>178.243</v>
      </c>
      <c r="I249" s="39">
        <v>166.722</v>
      </c>
      <c r="J249" s="39">
        <v>164.048</v>
      </c>
      <c r="K249" s="39">
        <v>157.884</v>
      </c>
      <c r="L249" s="39">
        <v>162.372</v>
      </c>
      <c r="M249" s="39">
        <v>169.932</v>
      </c>
      <c r="N249" s="39">
        <v>177.455</v>
      </c>
      <c r="O249" s="39">
        <v>175.848</v>
      </c>
      <c r="P249" s="39">
        <v>190.712</v>
      </c>
      <c r="Q249" s="39">
        <v>194.369</v>
      </c>
      <c r="R249" s="39">
        <v>209.363</v>
      </c>
      <c r="S249" s="39">
        <v>210.122</v>
      </c>
      <c r="T249" s="39">
        <v>204.826</v>
      </c>
      <c r="U249" s="39">
        <v>206.461</v>
      </c>
      <c r="V249" s="39">
        <v>213.607</v>
      </c>
      <c r="W249" s="39">
        <v>206.726</v>
      </c>
      <c r="X249" s="39">
        <v>207.711</v>
      </c>
      <c r="Y249" s="39">
        <v>189.947</v>
      </c>
      <c r="Z249" s="39">
        <v>181.285</v>
      </c>
      <c r="AA249" s="39">
        <v>166.519</v>
      </c>
      <c r="AB249" s="39">
        <v>152.802</v>
      </c>
      <c r="AC249" s="39">
        <v>139.231</v>
      </c>
      <c r="AD249" s="39">
        <v>126.032</v>
      </c>
      <c r="AE249" s="39">
        <v>115.964</v>
      </c>
      <c r="AF249" s="39">
        <v>108.912</v>
      </c>
      <c r="AG249" s="39">
        <v>102.99</v>
      </c>
      <c r="AH249" s="39">
        <v>97.79900000000001</v>
      </c>
      <c r="AI249" s="39">
        <v>93.218</v>
      </c>
      <c r="AJ249" s="39">
        <v>89.217</v>
      </c>
      <c r="AK249" s="39">
        <v>85.783</v>
      </c>
      <c r="AL249" s="39">
        <v>82.88800000000001</v>
      </c>
      <c r="AM249" s="39">
        <v>80.51600000000001</v>
      </c>
      <c r="AN249" s="39">
        <v>78.623</v>
      </c>
      <c r="AO249" s="39">
        <v>77.155</v>
      </c>
      <c r="AP249" s="39">
        <v>76.053</v>
      </c>
      <c r="AQ249" s="39">
        <v>75.233</v>
      </c>
      <c r="AR249" s="39">
        <v>74.604</v>
      </c>
      <c r="AS249" s="39">
        <v>74.077</v>
      </c>
      <c r="AT249" s="39">
        <v>73.55800000000001</v>
      </c>
      <c r="AU249" s="39">
        <v>72.961</v>
      </c>
      <c r="AV249" s="39">
        <v>72.211</v>
      </c>
      <c r="AW249" s="39">
        <v>71.239</v>
      </c>
      <c r="AX249" s="39">
        <v>69.989</v>
      </c>
      <c r="AY249" s="39">
        <v>68.42400000000001</v>
      </c>
      <c r="AZ249" s="39">
        <v>66.52500000000001</v>
      </c>
      <c r="BA249" s="39">
        <v>64.295</v>
      </c>
      <c r="BB249" s="39">
        <v>61.754</v>
      </c>
      <c r="BC249" s="39">
        <v>58.944</v>
      </c>
      <c r="BD249" s="39">
        <v>55.917</v>
      </c>
      <c r="BE249" s="39">
        <v>52.736</v>
      </c>
      <c r="BF249" s="39">
        <v>49.466</v>
      </c>
      <c r="BG249" s="39">
        <v>46.176</v>
      </c>
      <c r="BH249" s="39">
        <v>42.926</v>
      </c>
      <c r="BI249" s="39">
        <v>39.776</v>
      </c>
      <c r="BJ249" s="39">
        <v>36.775</v>
      </c>
      <c r="BK249" s="39">
        <v>33.965</v>
      </c>
      <c r="BL249" s="39">
        <v>31.376</v>
      </c>
      <c r="BM249" s="39">
        <v>29.023</v>
      </c>
      <c r="BN249" s="39">
        <v>26.911</v>
      </c>
      <c r="BO249" s="39">
        <v>25.035</v>
      </c>
      <c r="BP249" s="39">
        <v>23.38</v>
      </c>
      <c r="BQ249" s="39">
        <v>21.925</v>
      </c>
      <c r="BR249" s="39">
        <v>20.645</v>
      </c>
      <c r="BS249" s="39">
        <v>19.511</v>
      </c>
      <c r="BT249" s="39">
        <v>18.498</v>
      </c>
      <c r="BU249" s="39">
        <v>17.579</v>
      </c>
      <c r="BV249" s="39">
        <v>16.729</v>
      </c>
      <c r="BW249" s="39">
        <v>15.924</v>
      </c>
      <c r="BX249" s="39">
        <v>15.144</v>
      </c>
      <c r="BY249" s="39">
        <v>14.367</v>
      </c>
      <c r="BZ249" s="39">
        <v>13.579</v>
      </c>
      <c r="CA249" s="39">
        <v>12.764</v>
      </c>
      <c r="CB249" s="39">
        <v>11.911</v>
      </c>
      <c r="CC249" s="39">
        <v>11.012</v>
      </c>
      <c r="CD249" s="39">
        <v>10.064</v>
      </c>
      <c r="CE249" s="39">
        <v>9.065</v>
      </c>
    </row>
    <row r="250" ht="12.9" customHeight="1">
      <c r="A250" s="40">
        <v>28</v>
      </c>
      <c r="B250" s="39">
        <v>261.421</v>
      </c>
      <c r="C250" s="39">
        <v>246.128</v>
      </c>
      <c r="D250" s="39">
        <v>229.293</v>
      </c>
      <c r="E250" s="39">
        <v>216.764</v>
      </c>
      <c r="F250" s="39">
        <v>208.88</v>
      </c>
      <c r="G250" s="39">
        <v>200.854</v>
      </c>
      <c r="H250" s="39">
        <v>186.275</v>
      </c>
      <c r="I250" s="39">
        <v>177.84</v>
      </c>
      <c r="J250" s="39">
        <v>166.305</v>
      </c>
      <c r="K250" s="39">
        <v>163.621</v>
      </c>
      <c r="L250" s="39">
        <v>157.442</v>
      </c>
      <c r="M250" s="39">
        <v>161.907</v>
      </c>
      <c r="N250" s="39">
        <v>169.459</v>
      </c>
      <c r="O250" s="39">
        <v>176.973</v>
      </c>
      <c r="P250" s="39">
        <v>175.368</v>
      </c>
      <c r="Q250" s="39">
        <v>190.22</v>
      </c>
      <c r="R250" s="39">
        <v>193.877</v>
      </c>
      <c r="S250" s="39">
        <v>208.853</v>
      </c>
      <c r="T250" s="39">
        <v>209.607</v>
      </c>
      <c r="U250" s="39">
        <v>204.311</v>
      </c>
      <c r="V250" s="39">
        <v>205.92</v>
      </c>
      <c r="W250" s="39">
        <v>213.036</v>
      </c>
      <c r="X250" s="39">
        <v>206.138</v>
      </c>
      <c r="Y250" s="39">
        <v>207.097</v>
      </c>
      <c r="Z250" s="39">
        <v>189.323</v>
      </c>
      <c r="AA250" s="39">
        <v>180.642</v>
      </c>
      <c r="AB250" s="39">
        <v>165.863</v>
      </c>
      <c r="AC250" s="39">
        <v>152.132</v>
      </c>
      <c r="AD250" s="39">
        <v>138.546</v>
      </c>
      <c r="AE250" s="39">
        <v>125.333</v>
      </c>
      <c r="AF250" s="39">
        <v>115.248</v>
      </c>
      <c r="AG250" s="39">
        <v>108.177</v>
      </c>
      <c r="AH250" s="39">
        <v>102.252</v>
      </c>
      <c r="AI250" s="39">
        <v>97.054</v>
      </c>
      <c r="AJ250" s="39">
        <v>92.46899999999999</v>
      </c>
      <c r="AK250" s="39">
        <v>88.46299999999999</v>
      </c>
      <c r="AL250" s="39">
        <v>85.018</v>
      </c>
      <c r="AM250" s="39">
        <v>82.119</v>
      </c>
      <c r="AN250" s="39">
        <v>79.738</v>
      </c>
      <c r="AO250" s="39">
        <v>77.837</v>
      </c>
      <c r="AP250" s="39">
        <v>76.361</v>
      </c>
      <c r="AQ250" s="39">
        <v>75.25</v>
      </c>
      <c r="AR250" s="39">
        <v>74.422</v>
      </c>
      <c r="AS250" s="39">
        <v>73.78400000000001</v>
      </c>
      <c r="AT250" s="39">
        <v>73.248</v>
      </c>
      <c r="AU250" s="39">
        <v>72.72</v>
      </c>
      <c r="AV250" s="39">
        <v>72.114</v>
      </c>
      <c r="AW250" s="39">
        <v>71.355</v>
      </c>
      <c r="AX250" s="39">
        <v>70.375</v>
      </c>
      <c r="AY250" s="39">
        <v>69.116</v>
      </c>
      <c r="AZ250" s="39">
        <v>67.54300000000001</v>
      </c>
      <c r="BA250" s="39">
        <v>65.636</v>
      </c>
      <c r="BB250" s="39">
        <v>63.398</v>
      </c>
      <c r="BC250" s="39">
        <v>60.85</v>
      </c>
      <c r="BD250" s="39">
        <v>58.032</v>
      </c>
      <c r="BE250" s="39">
        <v>54.997</v>
      </c>
      <c r="BF250" s="39">
        <v>51.809</v>
      </c>
      <c r="BG250" s="39">
        <v>48.532</v>
      </c>
      <c r="BH250" s="39">
        <v>45.234</v>
      </c>
      <c r="BI250" s="39">
        <v>41.977</v>
      </c>
      <c r="BJ250" s="39">
        <v>38.819</v>
      </c>
      <c r="BK250" s="39">
        <v>35.811</v>
      </c>
      <c r="BL250" s="39">
        <v>32.994</v>
      </c>
      <c r="BM250" s="39">
        <v>30.396</v>
      </c>
      <c r="BN250" s="39">
        <v>28.035</v>
      </c>
      <c r="BO250" s="39">
        <v>25.915</v>
      </c>
      <c r="BP250" s="39">
        <v>24.031</v>
      </c>
      <c r="BQ250" s="39">
        <v>22.368</v>
      </c>
      <c r="BR250" s="39">
        <v>20.904</v>
      </c>
      <c r="BS250" s="39">
        <v>19.615</v>
      </c>
      <c r="BT250" s="39">
        <v>18.473</v>
      </c>
      <c r="BU250" s="39">
        <v>17.451</v>
      </c>
      <c r="BV250" s="39">
        <v>16.523</v>
      </c>
      <c r="BW250" s="39">
        <v>15.663</v>
      </c>
      <c r="BX250" s="39">
        <v>14.85</v>
      </c>
      <c r="BY250" s="39">
        <v>14.06</v>
      </c>
      <c r="BZ250" s="39">
        <v>13.275</v>
      </c>
      <c r="CA250" s="39">
        <v>12.477</v>
      </c>
      <c r="CB250" s="39">
        <v>11.653</v>
      </c>
      <c r="CC250" s="39">
        <v>10.791</v>
      </c>
      <c r="CD250" s="39">
        <v>9.884</v>
      </c>
      <c r="CE250" s="39">
        <v>8.927</v>
      </c>
    </row>
    <row r="251" ht="12.9" customHeight="1">
      <c r="A251" s="40">
        <v>29</v>
      </c>
      <c r="B251" s="39">
        <v>274.025</v>
      </c>
      <c r="C251" s="39">
        <v>261.071</v>
      </c>
      <c r="D251" s="39">
        <v>245.785</v>
      </c>
      <c r="E251" s="39">
        <v>228.943</v>
      </c>
      <c r="F251" s="39">
        <v>216.395</v>
      </c>
      <c r="G251" s="39">
        <v>208.502</v>
      </c>
      <c r="H251" s="39">
        <v>200.457</v>
      </c>
      <c r="I251" s="39">
        <v>185.88</v>
      </c>
      <c r="J251" s="39">
        <v>177.43</v>
      </c>
      <c r="K251" s="39">
        <v>165.893</v>
      </c>
      <c r="L251" s="39">
        <v>163.193</v>
      </c>
      <c r="M251" s="39">
        <v>157</v>
      </c>
      <c r="N251" s="39">
        <v>161.462</v>
      </c>
      <c r="O251" s="39">
        <v>169.008</v>
      </c>
      <c r="P251" s="39">
        <v>176.519</v>
      </c>
      <c r="Q251" s="39">
        <v>174.918</v>
      </c>
      <c r="R251" s="39">
        <v>189.765</v>
      </c>
      <c r="S251" s="39">
        <v>193.415</v>
      </c>
      <c r="T251" s="39">
        <v>208.378</v>
      </c>
      <c r="U251" s="39">
        <v>209.131</v>
      </c>
      <c r="V251" s="39">
        <v>203.817</v>
      </c>
      <c r="W251" s="39">
        <v>205.402</v>
      </c>
      <c r="X251" s="39">
        <v>212.492</v>
      </c>
      <c r="Y251" s="39">
        <v>205.575</v>
      </c>
      <c r="Z251" s="39">
        <v>206.512</v>
      </c>
      <c r="AA251" s="39">
        <v>188.729</v>
      </c>
      <c r="AB251" s="39">
        <v>180.033</v>
      </c>
      <c r="AC251" s="39">
        <v>165.244</v>
      </c>
      <c r="AD251" s="39">
        <v>151.501</v>
      </c>
      <c r="AE251" s="39">
        <v>137.904</v>
      </c>
      <c r="AF251" s="39">
        <v>124.678</v>
      </c>
      <c r="AG251" s="39">
        <v>114.579</v>
      </c>
      <c r="AH251" s="39">
        <v>107.507</v>
      </c>
      <c r="AI251" s="39">
        <v>101.578</v>
      </c>
      <c r="AJ251" s="39">
        <v>96.377</v>
      </c>
      <c r="AK251" s="39">
        <v>91.789</v>
      </c>
      <c r="AL251" s="39">
        <v>87.773</v>
      </c>
      <c r="AM251" s="39">
        <v>84.325</v>
      </c>
      <c r="AN251" s="39">
        <v>81.419</v>
      </c>
      <c r="AO251" s="39">
        <v>79.032</v>
      </c>
      <c r="AP251" s="39">
        <v>77.123</v>
      </c>
      <c r="AQ251" s="39">
        <v>75.64</v>
      </c>
      <c r="AR251" s="39">
        <v>74.52200000000001</v>
      </c>
      <c r="AS251" s="39">
        <v>73.68600000000001</v>
      </c>
      <c r="AT251" s="39">
        <v>73.04000000000001</v>
      </c>
      <c r="AU251" s="39">
        <v>72.495</v>
      </c>
      <c r="AV251" s="39">
        <v>71.95999999999999</v>
      </c>
      <c r="AW251" s="39">
        <v>71.346</v>
      </c>
      <c r="AX251" s="39">
        <v>70.57899999999999</v>
      </c>
      <c r="AY251" s="39">
        <v>69.59099999999999</v>
      </c>
      <c r="AZ251" s="39">
        <v>68.325</v>
      </c>
      <c r="BA251" s="39">
        <v>66.745</v>
      </c>
      <c r="BB251" s="39">
        <v>64.831</v>
      </c>
      <c r="BC251" s="39">
        <v>62.586</v>
      </c>
      <c r="BD251" s="39">
        <v>60.031</v>
      </c>
      <c r="BE251" s="39">
        <v>57.206</v>
      </c>
      <c r="BF251" s="39">
        <v>54.165</v>
      </c>
      <c r="BG251" s="39">
        <v>50.971</v>
      </c>
      <c r="BH251" s="39">
        <v>47.688</v>
      </c>
      <c r="BI251" s="39">
        <v>44.384</v>
      </c>
      <c r="BJ251" s="39">
        <v>41.12</v>
      </c>
      <c r="BK251" s="39">
        <v>37.956</v>
      </c>
      <c r="BL251" s="39">
        <v>34.941</v>
      </c>
      <c r="BM251" s="39">
        <v>32.117</v>
      </c>
      <c r="BN251" s="39">
        <v>29.512</v>
      </c>
      <c r="BO251" s="39">
        <v>27.144</v>
      </c>
      <c r="BP251" s="39">
        <v>25.017</v>
      </c>
      <c r="BQ251" s="39">
        <v>23.126</v>
      </c>
      <c r="BR251" s="39">
        <v>21.455</v>
      </c>
      <c r="BS251" s="39">
        <v>19.984</v>
      </c>
      <c r="BT251" s="39">
        <v>18.686</v>
      </c>
      <c r="BU251" s="39">
        <v>17.536</v>
      </c>
      <c r="BV251" s="39">
        <v>16.506</v>
      </c>
      <c r="BW251" s="39">
        <v>15.57</v>
      </c>
      <c r="BX251" s="39">
        <v>14.703</v>
      </c>
      <c r="BY251" s="39">
        <v>13.881</v>
      </c>
      <c r="BZ251" s="39">
        <v>13.083</v>
      </c>
      <c r="CA251" s="39">
        <v>12.29</v>
      </c>
      <c r="CB251" s="39">
        <v>11.484</v>
      </c>
      <c r="CC251" s="39">
        <v>10.652</v>
      </c>
      <c r="CD251" s="39">
        <v>9.782</v>
      </c>
      <c r="CE251" s="39">
        <v>8.866</v>
      </c>
    </row>
    <row r="252" ht="12.9" customHeight="1">
      <c r="A252" s="40">
        <v>30</v>
      </c>
      <c r="B252" s="39">
        <v>285.992</v>
      </c>
      <c r="C252" s="39">
        <v>273.657</v>
      </c>
      <c r="D252" s="39">
        <v>260.713</v>
      </c>
      <c r="E252" s="39">
        <v>245.425</v>
      </c>
      <c r="F252" s="39">
        <v>228.568</v>
      </c>
      <c r="G252" s="39">
        <v>216.016</v>
      </c>
      <c r="H252" s="39">
        <v>208.106</v>
      </c>
      <c r="I252" s="39">
        <v>200.059</v>
      </c>
      <c r="J252" s="39">
        <v>185.474</v>
      </c>
      <c r="K252" s="39">
        <v>177.021</v>
      </c>
      <c r="L252" s="39">
        <v>165.477</v>
      </c>
      <c r="M252" s="39">
        <v>162.762</v>
      </c>
      <c r="N252" s="39">
        <v>156.576</v>
      </c>
      <c r="O252" s="39">
        <v>161.035</v>
      </c>
      <c r="P252" s="39">
        <v>168.579</v>
      </c>
      <c r="Q252" s="39">
        <v>176.087</v>
      </c>
      <c r="R252" s="39">
        <v>174.494</v>
      </c>
      <c r="S252" s="39">
        <v>189.325</v>
      </c>
      <c r="T252" s="39">
        <v>192.972</v>
      </c>
      <c r="U252" s="39">
        <v>207.923</v>
      </c>
      <c r="V252" s="39">
        <v>208.653</v>
      </c>
      <c r="W252" s="39">
        <v>203.322</v>
      </c>
      <c r="X252" s="39">
        <v>204.886</v>
      </c>
      <c r="Y252" s="39">
        <v>211.946</v>
      </c>
      <c r="Z252" s="39">
        <v>205.015</v>
      </c>
      <c r="AA252" s="39">
        <v>205.93</v>
      </c>
      <c r="AB252" s="39">
        <v>188.141</v>
      </c>
      <c r="AC252" s="39">
        <v>179.431</v>
      </c>
      <c r="AD252" s="39">
        <v>164.633</v>
      </c>
      <c r="AE252" s="39">
        <v>150.881</v>
      </c>
      <c r="AF252" s="39">
        <v>137.274</v>
      </c>
      <c r="AG252" s="39">
        <v>124.038</v>
      </c>
      <c r="AH252" s="39">
        <v>113.942</v>
      </c>
      <c r="AI252" s="39">
        <v>106.867</v>
      </c>
      <c r="AJ252" s="39">
        <v>100.936</v>
      </c>
      <c r="AK252" s="39">
        <v>95.733</v>
      </c>
      <c r="AL252" s="39">
        <v>91.137</v>
      </c>
      <c r="AM252" s="39">
        <v>87.119</v>
      </c>
      <c r="AN252" s="39">
        <v>83.66500000000001</v>
      </c>
      <c r="AO252" s="39">
        <v>80.754</v>
      </c>
      <c r="AP252" s="39">
        <v>78.36</v>
      </c>
      <c r="AQ252" s="39">
        <v>76.44499999999999</v>
      </c>
      <c r="AR252" s="39">
        <v>74.956</v>
      </c>
      <c r="AS252" s="39">
        <v>73.831</v>
      </c>
      <c r="AT252" s="39">
        <v>72.98699999999999</v>
      </c>
      <c r="AU252" s="39">
        <v>72.334</v>
      </c>
      <c r="AV252" s="39">
        <v>71.782</v>
      </c>
      <c r="AW252" s="39">
        <v>71.239</v>
      </c>
      <c r="AX252" s="39">
        <v>70.617</v>
      </c>
      <c r="AY252" s="39">
        <v>69.843</v>
      </c>
      <c r="AZ252" s="39">
        <v>68.848</v>
      </c>
      <c r="BA252" s="39">
        <v>67.57599999999999</v>
      </c>
      <c r="BB252" s="39">
        <v>65.988</v>
      </c>
      <c r="BC252" s="39">
        <v>64.068</v>
      </c>
      <c r="BD252" s="39">
        <v>61.816</v>
      </c>
      <c r="BE252" s="39">
        <v>59.255</v>
      </c>
      <c r="BF252" s="39">
        <v>56.425</v>
      </c>
      <c r="BG252" s="39">
        <v>53.378</v>
      </c>
      <c r="BH252" s="39">
        <v>50.178</v>
      </c>
      <c r="BI252" s="39">
        <v>46.89</v>
      </c>
      <c r="BJ252" s="39">
        <v>43.58</v>
      </c>
      <c r="BK252" s="39">
        <v>40.31</v>
      </c>
      <c r="BL252" s="39">
        <v>37.14</v>
      </c>
      <c r="BM252" s="39">
        <v>34.12</v>
      </c>
      <c r="BN252" s="39">
        <v>31.289</v>
      </c>
      <c r="BO252" s="39">
        <v>28.678</v>
      </c>
      <c r="BP252" s="39">
        <v>26.304</v>
      </c>
      <c r="BQ252" s="39">
        <v>24.17</v>
      </c>
      <c r="BR252" s="39">
        <v>22.272</v>
      </c>
      <c r="BS252" s="39">
        <v>20.594</v>
      </c>
      <c r="BT252" s="39">
        <v>19.115</v>
      </c>
      <c r="BU252" s="39">
        <v>17.811</v>
      </c>
      <c r="BV252" s="39">
        <v>16.653</v>
      </c>
      <c r="BW252" s="39">
        <v>15.616</v>
      </c>
      <c r="BX252" s="39">
        <v>14.672</v>
      </c>
      <c r="BY252" s="39">
        <v>13.797</v>
      </c>
      <c r="BZ252" s="39">
        <v>12.968</v>
      </c>
      <c r="CA252" s="39">
        <v>12.162</v>
      </c>
      <c r="CB252" s="39">
        <v>11.361</v>
      </c>
      <c r="CC252" s="39">
        <v>10.548</v>
      </c>
      <c r="CD252" s="39">
        <v>9.708</v>
      </c>
      <c r="CE252" s="39">
        <v>8.83</v>
      </c>
    </row>
    <row r="253" ht="12.9" customHeight="1">
      <c r="A253" s="40">
        <v>31</v>
      </c>
      <c r="B253" s="39">
        <v>303.808</v>
      </c>
      <c r="C253" s="39">
        <v>285.592</v>
      </c>
      <c r="D253" s="39">
        <v>273.261</v>
      </c>
      <c r="E253" s="39">
        <v>260.306</v>
      </c>
      <c r="F253" s="39">
        <v>245.002</v>
      </c>
      <c r="G253" s="39">
        <v>228.147</v>
      </c>
      <c r="H253" s="39">
        <v>215.582</v>
      </c>
      <c r="I253" s="39">
        <v>207.67</v>
      </c>
      <c r="J253" s="39">
        <v>199.61</v>
      </c>
      <c r="K253" s="39">
        <v>185.027</v>
      </c>
      <c r="L253" s="39">
        <v>176.565</v>
      </c>
      <c r="M253" s="39">
        <v>165.014</v>
      </c>
      <c r="N253" s="39">
        <v>162.301</v>
      </c>
      <c r="O253" s="39">
        <v>156.118</v>
      </c>
      <c r="P253" s="39">
        <v>160.574</v>
      </c>
      <c r="Q253" s="39">
        <v>168.111</v>
      </c>
      <c r="R253" s="39">
        <v>175.616</v>
      </c>
      <c r="S253" s="39">
        <v>174.018</v>
      </c>
      <c r="T253" s="39">
        <v>188.83</v>
      </c>
      <c r="U253" s="39">
        <v>192.47</v>
      </c>
      <c r="V253" s="39">
        <v>207.385</v>
      </c>
      <c r="W253" s="39">
        <v>208.092</v>
      </c>
      <c r="X253" s="39">
        <v>202.745</v>
      </c>
      <c r="Y253" s="39">
        <v>204.283</v>
      </c>
      <c r="Z253" s="39">
        <v>211.316</v>
      </c>
      <c r="AA253" s="39">
        <v>204.369</v>
      </c>
      <c r="AB253" s="39">
        <v>205.261</v>
      </c>
      <c r="AC253" s="39">
        <v>187.467</v>
      </c>
      <c r="AD253" s="39">
        <v>178.742</v>
      </c>
      <c r="AE253" s="39">
        <v>163.936</v>
      </c>
      <c r="AF253" s="39">
        <v>150.174</v>
      </c>
      <c r="AG253" s="39">
        <v>136.558</v>
      </c>
      <c r="AH253" s="39">
        <v>123.328</v>
      </c>
      <c r="AI253" s="39">
        <v>113.231</v>
      </c>
      <c r="AJ253" s="39">
        <v>106.156</v>
      </c>
      <c r="AK253" s="39">
        <v>100.224</v>
      </c>
      <c r="AL253" s="39">
        <v>95.01300000000001</v>
      </c>
      <c r="AM253" s="39">
        <v>90.41500000000001</v>
      </c>
      <c r="AN253" s="39">
        <v>86.392</v>
      </c>
      <c r="AO253" s="39">
        <v>82.93300000000001</v>
      </c>
      <c r="AP253" s="39">
        <v>80.015</v>
      </c>
      <c r="AQ253" s="39">
        <v>77.61499999999999</v>
      </c>
      <c r="AR253" s="39">
        <v>75.694</v>
      </c>
      <c r="AS253" s="39">
        <v>74.197</v>
      </c>
      <c r="AT253" s="39">
        <v>73.065</v>
      </c>
      <c r="AU253" s="39">
        <v>72.214</v>
      </c>
      <c r="AV253" s="39">
        <v>71.55200000000001</v>
      </c>
      <c r="AW253" s="39">
        <v>70.99299999999999</v>
      </c>
      <c r="AX253" s="39">
        <v>70.441</v>
      </c>
      <c r="AY253" s="39">
        <v>69.812</v>
      </c>
      <c r="AZ253" s="39">
        <v>69.03100000000001</v>
      </c>
      <c r="BA253" s="39">
        <v>68.02800000000001</v>
      </c>
      <c r="BB253" s="39">
        <v>66.748</v>
      </c>
      <c r="BC253" s="39">
        <v>65.15300000000001</v>
      </c>
      <c r="BD253" s="39">
        <v>63.226</v>
      </c>
      <c r="BE253" s="39">
        <v>60.968</v>
      </c>
      <c r="BF253" s="39">
        <v>58.401</v>
      </c>
      <c r="BG253" s="39">
        <v>55.564</v>
      </c>
      <c r="BH253" s="39">
        <v>52.511</v>
      </c>
      <c r="BI253" s="39">
        <v>49.305</v>
      </c>
      <c r="BJ253" s="39">
        <v>46.011</v>
      </c>
      <c r="BK253" s="39">
        <v>42.695</v>
      </c>
      <c r="BL253" s="39">
        <v>39.419</v>
      </c>
      <c r="BM253" s="39">
        <v>36.243</v>
      </c>
      <c r="BN253" s="39">
        <v>33.216</v>
      </c>
      <c r="BO253" s="39">
        <v>30.379</v>
      </c>
      <c r="BP253" s="39">
        <v>27.762</v>
      </c>
      <c r="BQ253" s="39">
        <v>25.38</v>
      </c>
      <c r="BR253" s="39">
        <v>23.239</v>
      </c>
      <c r="BS253" s="39">
        <v>21.334</v>
      </c>
      <c r="BT253" s="39">
        <v>19.648</v>
      </c>
      <c r="BU253" s="39">
        <v>18.162</v>
      </c>
      <c r="BV253" s="39">
        <v>16.85</v>
      </c>
      <c r="BW253" s="39">
        <v>15.685</v>
      </c>
      <c r="BX253" s="39">
        <v>14.639</v>
      </c>
      <c r="BY253" s="39">
        <v>13.687</v>
      </c>
      <c r="BZ253" s="39">
        <v>12.804</v>
      </c>
      <c r="CA253" s="39">
        <v>11.967</v>
      </c>
      <c r="CB253" s="39">
        <v>11.153</v>
      </c>
      <c r="CC253" s="39">
        <v>10.344</v>
      </c>
      <c r="CD253" s="39">
        <v>9.522</v>
      </c>
      <c r="CE253" s="39">
        <v>8.673999999999999</v>
      </c>
    </row>
    <row r="254" ht="12.9" customHeight="1">
      <c r="A254" s="40">
        <v>32</v>
      </c>
      <c r="B254" s="39">
        <v>311.226</v>
      </c>
      <c r="C254" s="39">
        <v>303.363</v>
      </c>
      <c r="D254" s="39">
        <v>285.153</v>
      </c>
      <c r="E254" s="39">
        <v>272.808</v>
      </c>
      <c r="F254" s="39">
        <v>259.838</v>
      </c>
      <c r="G254" s="39">
        <v>244.534</v>
      </c>
      <c r="H254" s="39">
        <v>227.671</v>
      </c>
      <c r="I254" s="39">
        <v>215.109</v>
      </c>
      <c r="J254" s="39">
        <v>207.184</v>
      </c>
      <c r="K254" s="39">
        <v>199.121</v>
      </c>
      <c r="L254" s="39">
        <v>184.536</v>
      </c>
      <c r="M254" s="39">
        <v>176.064</v>
      </c>
      <c r="N254" s="39">
        <v>164.525</v>
      </c>
      <c r="O254" s="39">
        <v>161.812</v>
      </c>
      <c r="P254" s="39">
        <v>155.638</v>
      </c>
      <c r="Q254" s="39">
        <v>160.091</v>
      </c>
      <c r="R254" s="39">
        <v>167.625</v>
      </c>
      <c r="S254" s="39">
        <v>175.117</v>
      </c>
      <c r="T254" s="39">
        <v>173.518</v>
      </c>
      <c r="U254" s="39">
        <v>188.314</v>
      </c>
      <c r="V254" s="39">
        <v>191.928</v>
      </c>
      <c r="W254" s="39">
        <v>206.805</v>
      </c>
      <c r="X254" s="39">
        <v>207.491</v>
      </c>
      <c r="Y254" s="39">
        <v>202.125</v>
      </c>
      <c r="Z254" s="39">
        <v>203.641</v>
      </c>
      <c r="AA254" s="39">
        <v>210.645</v>
      </c>
      <c r="AB254" s="39">
        <v>203.683</v>
      </c>
      <c r="AC254" s="39">
        <v>204.553</v>
      </c>
      <c r="AD254" s="39">
        <v>186.755</v>
      </c>
      <c r="AE254" s="39">
        <v>178.018</v>
      </c>
      <c r="AF254" s="39">
        <v>163.205</v>
      </c>
      <c r="AG254" s="39">
        <v>149.435</v>
      </c>
      <c r="AH254" s="39">
        <v>135.826</v>
      </c>
      <c r="AI254" s="39">
        <v>122.6</v>
      </c>
      <c r="AJ254" s="39">
        <v>112.508</v>
      </c>
      <c r="AK254" s="39">
        <v>105.432</v>
      </c>
      <c r="AL254" s="39">
        <v>99.494</v>
      </c>
      <c r="AM254" s="39">
        <v>94.282</v>
      </c>
      <c r="AN254" s="39">
        <v>89.68000000000001</v>
      </c>
      <c r="AO254" s="39">
        <v>85.65300000000001</v>
      </c>
      <c r="AP254" s="39">
        <v>82.188</v>
      </c>
      <c r="AQ254" s="39">
        <v>79.265</v>
      </c>
      <c r="AR254" s="39">
        <v>76.86</v>
      </c>
      <c r="AS254" s="39">
        <v>74.932</v>
      </c>
      <c r="AT254" s="39">
        <v>73.428</v>
      </c>
      <c r="AU254" s="39">
        <v>72.288</v>
      </c>
      <c r="AV254" s="39">
        <v>71.43000000000001</v>
      </c>
      <c r="AW254" s="39">
        <v>70.761</v>
      </c>
      <c r="AX254" s="39">
        <v>70.193</v>
      </c>
      <c r="AY254" s="39">
        <v>69.634</v>
      </c>
      <c r="AZ254" s="39">
        <v>68.997</v>
      </c>
      <c r="BA254" s="39">
        <v>68.208</v>
      </c>
      <c r="BB254" s="39">
        <v>67.19799999999999</v>
      </c>
      <c r="BC254" s="39">
        <v>65.911</v>
      </c>
      <c r="BD254" s="39">
        <v>64.31</v>
      </c>
      <c r="BE254" s="39">
        <v>62.376</v>
      </c>
      <c r="BF254" s="39">
        <v>60.111</v>
      </c>
      <c r="BG254" s="39">
        <v>57.538</v>
      </c>
      <c r="BH254" s="39">
        <v>54.695</v>
      </c>
      <c r="BI254" s="39">
        <v>51.637</v>
      </c>
      <c r="BJ254" s="39">
        <v>48.425</v>
      </c>
      <c r="BK254" s="39">
        <v>45.125</v>
      </c>
      <c r="BL254" s="39">
        <v>41.803</v>
      </c>
      <c r="BM254" s="39">
        <v>38.522</v>
      </c>
      <c r="BN254" s="39">
        <v>35.34</v>
      </c>
      <c r="BO254" s="39">
        <v>32.307</v>
      </c>
      <c r="BP254" s="39">
        <v>29.464</v>
      </c>
      <c r="BQ254" s="39">
        <v>26.84</v>
      </c>
      <c r="BR254" s="39">
        <v>24.452</v>
      </c>
      <c r="BS254" s="39">
        <v>22.304</v>
      </c>
      <c r="BT254" s="39">
        <v>20.391</v>
      </c>
      <c r="BU254" s="39">
        <v>18.699</v>
      </c>
      <c r="BV254" s="39">
        <v>17.205</v>
      </c>
      <c r="BW254" s="39">
        <v>15.885</v>
      </c>
      <c r="BX254" s="39">
        <v>14.712</v>
      </c>
      <c r="BY254" s="39">
        <v>13.659</v>
      </c>
      <c r="BZ254" s="39">
        <v>12.699</v>
      </c>
      <c r="CA254" s="39">
        <v>11.808</v>
      </c>
      <c r="CB254" s="39">
        <v>10.962</v>
      </c>
      <c r="CC254" s="39">
        <v>10.14</v>
      </c>
      <c r="CD254" s="39">
        <v>9.323</v>
      </c>
      <c r="CE254" s="39">
        <v>8.493</v>
      </c>
    </row>
    <row r="255" ht="12.9" customHeight="1">
      <c r="A255" s="40">
        <v>33</v>
      </c>
      <c r="B255" s="39">
        <v>331.064</v>
      </c>
      <c r="C255" s="39">
        <v>310.779</v>
      </c>
      <c r="D255" s="39">
        <v>302.917</v>
      </c>
      <c r="E255" s="39">
        <v>284.706</v>
      </c>
      <c r="F255" s="39">
        <v>272.348</v>
      </c>
      <c r="G255" s="39">
        <v>259.378</v>
      </c>
      <c r="H255" s="39">
        <v>244.069</v>
      </c>
      <c r="I255" s="39">
        <v>227.217</v>
      </c>
      <c r="J255" s="39">
        <v>214.651</v>
      </c>
      <c r="K255" s="39">
        <v>206.726</v>
      </c>
      <c r="L255" s="39">
        <v>198.656</v>
      </c>
      <c r="M255" s="39">
        <v>184.072</v>
      </c>
      <c r="N255" s="39">
        <v>175.612</v>
      </c>
      <c r="O255" s="39">
        <v>164.088</v>
      </c>
      <c r="P255" s="39">
        <v>161.385</v>
      </c>
      <c r="Q255" s="39">
        <v>155.224</v>
      </c>
      <c r="R255" s="39">
        <v>159.68</v>
      </c>
      <c r="S255" s="39">
        <v>167.204</v>
      </c>
      <c r="T255" s="39">
        <v>174.689</v>
      </c>
      <c r="U255" s="39">
        <v>173.095</v>
      </c>
      <c r="V255" s="39">
        <v>187.855</v>
      </c>
      <c r="W255" s="39">
        <v>191.445</v>
      </c>
      <c r="X255" s="39">
        <v>206.288</v>
      </c>
      <c r="Y255" s="39">
        <v>206.952</v>
      </c>
      <c r="Z255" s="39">
        <v>201.574</v>
      </c>
      <c r="AA255" s="39">
        <v>203.069</v>
      </c>
      <c r="AB255" s="39">
        <v>210.047</v>
      </c>
      <c r="AC255" s="39">
        <v>203.074</v>
      </c>
      <c r="AD255" s="39">
        <v>203.923</v>
      </c>
      <c r="AE255" s="39">
        <v>186.126</v>
      </c>
      <c r="AF255" s="39">
        <v>177.38</v>
      </c>
      <c r="AG255" s="39">
        <v>162.564</v>
      </c>
      <c r="AH255" s="39">
        <v>148.804</v>
      </c>
      <c r="AI255" s="39">
        <v>135.203</v>
      </c>
      <c r="AJ255" s="39">
        <v>121.986</v>
      </c>
      <c r="AK255" s="39">
        <v>111.898</v>
      </c>
      <c r="AL255" s="39">
        <v>104.821</v>
      </c>
      <c r="AM255" s="39">
        <v>98.884</v>
      </c>
      <c r="AN255" s="39">
        <v>93.67100000000001</v>
      </c>
      <c r="AO255" s="39">
        <v>89.066</v>
      </c>
      <c r="AP255" s="39">
        <v>85.036</v>
      </c>
      <c r="AQ255" s="39">
        <v>81.568</v>
      </c>
      <c r="AR255" s="39">
        <v>78.642</v>
      </c>
      <c r="AS255" s="39">
        <v>76.232</v>
      </c>
      <c r="AT255" s="39">
        <v>74.29900000000001</v>
      </c>
      <c r="AU255" s="39">
        <v>72.79000000000001</v>
      </c>
      <c r="AV255" s="39">
        <v>71.64400000000001</v>
      </c>
      <c r="AW255" s="39">
        <v>70.779</v>
      </c>
      <c r="AX255" s="39">
        <v>70.104</v>
      </c>
      <c r="AY255" s="39">
        <v>69.53</v>
      </c>
      <c r="AZ255" s="39">
        <v>68.965</v>
      </c>
      <c r="BA255" s="39">
        <v>68.322</v>
      </c>
      <c r="BB255" s="39">
        <v>67.527</v>
      </c>
      <c r="BC255" s="39">
        <v>66.511</v>
      </c>
      <c r="BD255" s="39">
        <v>65.218</v>
      </c>
      <c r="BE255" s="39">
        <v>63.611</v>
      </c>
      <c r="BF255" s="39">
        <v>61.673</v>
      </c>
      <c r="BG255" s="39">
        <v>59.403</v>
      </c>
      <c r="BH255" s="39">
        <v>56.825</v>
      </c>
      <c r="BI255" s="39">
        <v>53.978</v>
      </c>
      <c r="BJ255" s="39">
        <v>50.916</v>
      </c>
      <c r="BK255" s="39">
        <v>47.7</v>
      </c>
      <c r="BL255" s="39">
        <v>44.395</v>
      </c>
      <c r="BM255" s="39">
        <v>41.07</v>
      </c>
      <c r="BN255" s="39">
        <v>37.785</v>
      </c>
      <c r="BO255" s="39">
        <v>34.598</v>
      </c>
      <c r="BP255" s="39">
        <v>31.561</v>
      </c>
      <c r="BQ255" s="39">
        <v>28.713</v>
      </c>
      <c r="BR255" s="39">
        <v>26.084</v>
      </c>
      <c r="BS255" s="39">
        <v>23.69</v>
      </c>
      <c r="BT255" s="39">
        <v>21.537</v>
      </c>
      <c r="BU255" s="39">
        <v>19.618</v>
      </c>
      <c r="BV255" s="39">
        <v>17.92</v>
      </c>
      <c r="BW255" s="39">
        <v>16.42</v>
      </c>
      <c r="BX255" s="39">
        <v>15.094</v>
      </c>
      <c r="BY255" s="39">
        <v>13.915</v>
      </c>
      <c r="BZ255" s="39">
        <v>12.855</v>
      </c>
      <c r="CA255" s="39">
        <v>11.889</v>
      </c>
      <c r="CB255" s="39">
        <v>10.991</v>
      </c>
      <c r="CC255" s="39">
        <v>10.139</v>
      </c>
      <c r="CD255" s="39">
        <v>9.31</v>
      </c>
      <c r="CE255" s="39">
        <v>8.486000000000001</v>
      </c>
    </row>
    <row r="256" ht="12.9" customHeight="1">
      <c r="A256" s="40">
        <v>34</v>
      </c>
      <c r="B256" s="39">
        <v>321.439</v>
      </c>
      <c r="C256" s="39">
        <v>330.594</v>
      </c>
      <c r="D256" s="39">
        <v>310.315</v>
      </c>
      <c r="E256" s="39">
        <v>302.433</v>
      </c>
      <c r="F256" s="39">
        <v>284.218</v>
      </c>
      <c r="G256" s="39">
        <v>271.861</v>
      </c>
      <c r="H256" s="39">
        <v>258.887</v>
      </c>
      <c r="I256" s="39">
        <v>243.589</v>
      </c>
      <c r="J256" s="39">
        <v>226.74</v>
      </c>
      <c r="K256" s="39">
        <v>214.181</v>
      </c>
      <c r="L256" s="39">
        <v>206.25</v>
      </c>
      <c r="M256" s="39">
        <v>198.176</v>
      </c>
      <c r="N256" s="39">
        <v>183.613</v>
      </c>
      <c r="O256" s="39">
        <v>175.167</v>
      </c>
      <c r="P256" s="39">
        <v>163.664</v>
      </c>
      <c r="Q256" s="39">
        <v>160.971</v>
      </c>
      <c r="R256" s="39">
        <v>154.826</v>
      </c>
      <c r="S256" s="39">
        <v>159.276</v>
      </c>
      <c r="T256" s="39">
        <v>166.794</v>
      </c>
      <c r="U256" s="39">
        <v>174.273</v>
      </c>
      <c r="V256" s="39">
        <v>172.663</v>
      </c>
      <c r="W256" s="39">
        <v>187.386</v>
      </c>
      <c r="X256" s="39">
        <v>190.955</v>
      </c>
      <c r="Y256" s="39">
        <v>205.76</v>
      </c>
      <c r="Z256" s="39">
        <v>206.406</v>
      </c>
      <c r="AA256" s="39">
        <v>201.017</v>
      </c>
      <c r="AB256" s="39">
        <v>202.493</v>
      </c>
      <c r="AC256" s="39">
        <v>209.444</v>
      </c>
      <c r="AD256" s="39">
        <v>202.462</v>
      </c>
      <c r="AE256" s="39">
        <v>203.293</v>
      </c>
      <c r="AF256" s="39">
        <v>185.499</v>
      </c>
      <c r="AG256" s="39">
        <v>176.746</v>
      </c>
      <c r="AH256" s="39">
        <v>161.944</v>
      </c>
      <c r="AI256" s="39">
        <v>148.193</v>
      </c>
      <c r="AJ256" s="39">
        <v>134.603</v>
      </c>
      <c r="AK256" s="39">
        <v>121.396</v>
      </c>
      <c r="AL256" s="39">
        <v>111.311</v>
      </c>
      <c r="AM256" s="39">
        <v>104.237</v>
      </c>
      <c r="AN256" s="39">
        <v>98.3</v>
      </c>
      <c r="AO256" s="39">
        <v>93.087</v>
      </c>
      <c r="AP256" s="39">
        <v>88.48099999999999</v>
      </c>
      <c r="AQ256" s="39">
        <v>84.449</v>
      </c>
      <c r="AR256" s="39">
        <v>80.979</v>
      </c>
      <c r="AS256" s="39">
        <v>78.04900000000001</v>
      </c>
      <c r="AT256" s="39">
        <v>75.636</v>
      </c>
      <c r="AU256" s="39">
        <v>73.699</v>
      </c>
      <c r="AV256" s="39">
        <v>72.185</v>
      </c>
      <c r="AW256" s="39">
        <v>71.03400000000001</v>
      </c>
      <c r="AX256" s="39">
        <v>70.164</v>
      </c>
      <c r="AY256" s="39">
        <v>69.48399999999999</v>
      </c>
      <c r="AZ256" s="39">
        <v>68.904</v>
      </c>
      <c r="BA256" s="39">
        <v>68.333</v>
      </c>
      <c r="BB256" s="39">
        <v>67.684</v>
      </c>
      <c r="BC256" s="39">
        <v>66.883</v>
      </c>
      <c r="BD256" s="39">
        <v>65.86199999999999</v>
      </c>
      <c r="BE256" s="39">
        <v>64.56399999999999</v>
      </c>
      <c r="BF256" s="39">
        <v>62.953</v>
      </c>
      <c r="BG256" s="39">
        <v>61.01</v>
      </c>
      <c r="BH256" s="39">
        <v>58.736</v>
      </c>
      <c r="BI256" s="39">
        <v>56.155</v>
      </c>
      <c r="BJ256" s="39">
        <v>53.304</v>
      </c>
      <c r="BK256" s="39">
        <v>50.238</v>
      </c>
      <c r="BL256" s="39">
        <v>47.018</v>
      </c>
      <c r="BM256" s="39">
        <v>43.711</v>
      </c>
      <c r="BN256" s="39">
        <v>40.382</v>
      </c>
      <c r="BO256" s="39">
        <v>37.093</v>
      </c>
      <c r="BP256" s="39">
        <v>33.903</v>
      </c>
      <c r="BQ256" s="39">
        <v>30.861</v>
      </c>
      <c r="BR256" s="39">
        <v>28.009</v>
      </c>
      <c r="BS256" s="39">
        <v>25.376</v>
      </c>
      <c r="BT256" s="39">
        <v>22.978</v>
      </c>
      <c r="BU256" s="39">
        <v>20.82</v>
      </c>
      <c r="BV256" s="39">
        <v>18.896</v>
      </c>
      <c r="BW256" s="39">
        <v>17.193</v>
      </c>
      <c r="BX256" s="39">
        <v>15.688</v>
      </c>
      <c r="BY256" s="39">
        <v>14.356</v>
      </c>
      <c r="BZ256" s="39">
        <v>13.171</v>
      </c>
      <c r="CA256" s="39">
        <v>12.105</v>
      </c>
      <c r="CB256" s="39">
        <v>11.132</v>
      </c>
      <c r="CC256" s="39">
        <v>10.229</v>
      </c>
      <c r="CD256" s="39">
        <v>9.369999999999999</v>
      </c>
      <c r="CE256" s="39">
        <v>8.536</v>
      </c>
    </row>
    <row r="257" ht="12.9" customHeight="1">
      <c r="A257" s="40">
        <v>35</v>
      </c>
      <c r="B257" s="39">
        <v>328.394</v>
      </c>
      <c r="C257" s="39">
        <v>320.945</v>
      </c>
      <c r="D257" s="39">
        <v>330.081</v>
      </c>
      <c r="E257" s="39">
        <v>309.812</v>
      </c>
      <c r="F257" s="39">
        <v>301.916</v>
      </c>
      <c r="G257" s="39">
        <v>283.713</v>
      </c>
      <c r="H257" s="39">
        <v>271.353</v>
      </c>
      <c r="I257" s="39">
        <v>258.389</v>
      </c>
      <c r="J257" s="39">
        <v>243.096</v>
      </c>
      <c r="K257" s="39">
        <v>226.261</v>
      </c>
      <c r="L257" s="39">
        <v>213.706</v>
      </c>
      <c r="M257" s="39">
        <v>205.773</v>
      </c>
      <c r="N257" s="39">
        <v>197.716</v>
      </c>
      <c r="O257" s="39">
        <v>183.178</v>
      </c>
      <c r="P257" s="39">
        <v>174.753</v>
      </c>
      <c r="Q257" s="39">
        <v>163.275</v>
      </c>
      <c r="R257" s="39">
        <v>160.597</v>
      </c>
      <c r="S257" s="39">
        <v>154.464</v>
      </c>
      <c r="T257" s="39">
        <v>158.914</v>
      </c>
      <c r="U257" s="39">
        <v>166.429</v>
      </c>
      <c r="V257" s="39">
        <v>173.882</v>
      </c>
      <c r="W257" s="39">
        <v>172.257</v>
      </c>
      <c r="X257" s="39">
        <v>186.946</v>
      </c>
      <c r="Y257" s="39">
        <v>190.493</v>
      </c>
      <c r="Z257" s="39">
        <v>205.263</v>
      </c>
      <c r="AA257" s="39">
        <v>205.893</v>
      </c>
      <c r="AB257" s="39">
        <v>200.495</v>
      </c>
      <c r="AC257" s="39">
        <v>201.953</v>
      </c>
      <c r="AD257" s="39">
        <v>208.88</v>
      </c>
      <c r="AE257" s="39">
        <v>201.891</v>
      </c>
      <c r="AF257" s="39">
        <v>202.706</v>
      </c>
      <c r="AG257" s="39">
        <v>184.92</v>
      </c>
      <c r="AH257" s="39">
        <v>176.175</v>
      </c>
      <c r="AI257" s="39">
        <v>161.385</v>
      </c>
      <c r="AJ257" s="39">
        <v>147.649</v>
      </c>
      <c r="AK257" s="39">
        <v>134.072</v>
      </c>
      <c r="AL257" s="39">
        <v>120.873</v>
      </c>
      <c r="AM257" s="39">
        <v>110.797</v>
      </c>
      <c r="AN257" s="39">
        <v>103.727</v>
      </c>
      <c r="AO257" s="39">
        <v>97.792</v>
      </c>
      <c r="AP257" s="39">
        <v>92.58</v>
      </c>
      <c r="AQ257" s="39">
        <v>87.974</v>
      </c>
      <c r="AR257" s="39">
        <v>83.94199999999999</v>
      </c>
      <c r="AS257" s="39">
        <v>80.471</v>
      </c>
      <c r="AT257" s="39">
        <v>77.539</v>
      </c>
      <c r="AU257" s="39">
        <v>75.123</v>
      </c>
      <c r="AV257" s="39">
        <v>73.18300000000001</v>
      </c>
      <c r="AW257" s="39">
        <v>71.666</v>
      </c>
      <c r="AX257" s="39">
        <v>70.511</v>
      </c>
      <c r="AY257" s="39">
        <v>69.637</v>
      </c>
      <c r="AZ257" s="39">
        <v>68.95099999999999</v>
      </c>
      <c r="BA257" s="39">
        <v>68.367</v>
      </c>
      <c r="BB257" s="39">
        <v>67.792</v>
      </c>
      <c r="BC257" s="39">
        <v>67.13800000000001</v>
      </c>
      <c r="BD257" s="39">
        <v>66.333</v>
      </c>
      <c r="BE257" s="39">
        <v>65.30800000000001</v>
      </c>
      <c r="BF257" s="39">
        <v>64.006</v>
      </c>
      <c r="BG257" s="39">
        <v>62.391</v>
      </c>
      <c r="BH257" s="39">
        <v>60.444</v>
      </c>
      <c r="BI257" s="39">
        <v>58.168</v>
      </c>
      <c r="BJ257" s="39">
        <v>55.584</v>
      </c>
      <c r="BK257" s="39">
        <v>52.73</v>
      </c>
      <c r="BL257" s="39">
        <v>49.662</v>
      </c>
      <c r="BM257" s="39">
        <v>46.44</v>
      </c>
      <c r="BN257" s="39">
        <v>43.131</v>
      </c>
      <c r="BO257" s="39">
        <v>39.799</v>
      </c>
      <c r="BP257" s="39">
        <v>36.508</v>
      </c>
      <c r="BQ257" s="39">
        <v>33.315</v>
      </c>
      <c r="BR257" s="39">
        <v>30.271</v>
      </c>
      <c r="BS257" s="39">
        <v>27.416</v>
      </c>
      <c r="BT257" s="39">
        <v>24.78</v>
      </c>
      <c r="BU257" s="39">
        <v>22.378</v>
      </c>
      <c r="BV257" s="39">
        <v>20.216</v>
      </c>
      <c r="BW257" s="39">
        <v>18.289</v>
      </c>
      <c r="BX257" s="39">
        <v>16.581</v>
      </c>
      <c r="BY257" s="39">
        <v>15.071</v>
      </c>
      <c r="BZ257" s="39">
        <v>13.735</v>
      </c>
      <c r="CA257" s="39">
        <v>12.545</v>
      </c>
      <c r="CB257" s="39">
        <v>11.474</v>
      </c>
      <c r="CC257" s="39">
        <v>10.496</v>
      </c>
      <c r="CD257" s="39">
        <v>9.587999999999999</v>
      </c>
      <c r="CE257" s="39">
        <v>8.724</v>
      </c>
    </row>
    <row r="258" ht="12.9" customHeight="1">
      <c r="A258" s="40">
        <v>36</v>
      </c>
      <c r="B258" s="39">
        <v>331.469</v>
      </c>
      <c r="C258" s="39">
        <v>327.853</v>
      </c>
      <c r="D258" s="39">
        <v>320.422</v>
      </c>
      <c r="E258" s="39">
        <v>329.543</v>
      </c>
      <c r="F258" s="39">
        <v>309.279</v>
      </c>
      <c r="G258" s="39">
        <v>301.383</v>
      </c>
      <c r="H258" s="39">
        <v>283.19</v>
      </c>
      <c r="I258" s="39">
        <v>270.843</v>
      </c>
      <c r="J258" s="39">
        <v>257.883</v>
      </c>
      <c r="K258" s="39">
        <v>242.607</v>
      </c>
      <c r="L258" s="39">
        <v>225.785</v>
      </c>
      <c r="M258" s="39">
        <v>213.237</v>
      </c>
      <c r="N258" s="39">
        <v>205.32</v>
      </c>
      <c r="O258" s="39">
        <v>197.279</v>
      </c>
      <c r="P258" s="39">
        <v>182.771</v>
      </c>
      <c r="Q258" s="39">
        <v>174.365</v>
      </c>
      <c r="R258" s="39">
        <v>162.913</v>
      </c>
      <c r="S258" s="39">
        <v>160.24</v>
      </c>
      <c r="T258" s="39">
        <v>154.119</v>
      </c>
      <c r="U258" s="39">
        <v>158.568</v>
      </c>
      <c r="V258" s="39">
        <v>166.057</v>
      </c>
      <c r="W258" s="39">
        <v>173.484</v>
      </c>
      <c r="X258" s="39">
        <v>171.848</v>
      </c>
      <c r="Y258" s="39">
        <v>186.5</v>
      </c>
      <c r="Z258" s="39">
        <v>190.029</v>
      </c>
      <c r="AA258" s="39">
        <v>204.763</v>
      </c>
      <c r="AB258" s="39">
        <v>205.378</v>
      </c>
      <c r="AC258" s="39">
        <v>199.974</v>
      </c>
      <c r="AD258" s="39">
        <v>201.416</v>
      </c>
      <c r="AE258" s="39">
        <v>208.319</v>
      </c>
      <c r="AF258" s="39">
        <v>201.326</v>
      </c>
      <c r="AG258" s="39">
        <v>202.126</v>
      </c>
      <c r="AH258" s="39">
        <v>184.362</v>
      </c>
      <c r="AI258" s="39">
        <v>175.624</v>
      </c>
      <c r="AJ258" s="39">
        <v>160.852</v>
      </c>
      <c r="AK258" s="39">
        <v>147.131</v>
      </c>
      <c r="AL258" s="39">
        <v>133.566</v>
      </c>
      <c r="AM258" s="39">
        <v>120.383</v>
      </c>
      <c r="AN258" s="39">
        <v>110.315</v>
      </c>
      <c r="AO258" s="39">
        <v>103.25</v>
      </c>
      <c r="AP258" s="39">
        <v>97.318</v>
      </c>
      <c r="AQ258" s="39">
        <v>92.108</v>
      </c>
      <c r="AR258" s="39">
        <v>87.505</v>
      </c>
      <c r="AS258" s="39">
        <v>83.473</v>
      </c>
      <c r="AT258" s="39">
        <v>80.001</v>
      </c>
      <c r="AU258" s="39">
        <v>77.069</v>
      </c>
      <c r="AV258" s="39">
        <v>74.651</v>
      </c>
      <c r="AW258" s="39">
        <v>72.709</v>
      </c>
      <c r="AX258" s="39">
        <v>71.18899999999999</v>
      </c>
      <c r="AY258" s="39">
        <v>70.03100000000001</v>
      </c>
      <c r="AZ258" s="39">
        <v>69.15300000000001</v>
      </c>
      <c r="BA258" s="39">
        <v>68.464</v>
      </c>
      <c r="BB258" s="39">
        <v>67.876</v>
      </c>
      <c r="BC258" s="39">
        <v>67.29600000000001</v>
      </c>
      <c r="BD258" s="39">
        <v>66.639</v>
      </c>
      <c r="BE258" s="39">
        <v>65.83</v>
      </c>
      <c r="BF258" s="39">
        <v>64.80200000000001</v>
      </c>
      <c r="BG258" s="39">
        <v>63.497</v>
      </c>
      <c r="BH258" s="39">
        <v>61.879</v>
      </c>
      <c r="BI258" s="39">
        <v>59.93</v>
      </c>
      <c r="BJ258" s="39">
        <v>57.651</v>
      </c>
      <c r="BK258" s="39">
        <v>55.065</v>
      </c>
      <c r="BL258" s="39">
        <v>52.21</v>
      </c>
      <c r="BM258" s="39">
        <v>49.141</v>
      </c>
      <c r="BN258" s="39">
        <v>45.917</v>
      </c>
      <c r="BO258" s="39">
        <v>42.606</v>
      </c>
      <c r="BP258" s="39">
        <v>39.274</v>
      </c>
      <c r="BQ258" s="39">
        <v>35.981</v>
      </c>
      <c r="BR258" s="39">
        <v>32.786</v>
      </c>
      <c r="BS258" s="39">
        <v>29.741</v>
      </c>
      <c r="BT258" s="39">
        <v>26.883</v>
      </c>
      <c r="BU258" s="39">
        <v>24.244</v>
      </c>
      <c r="BV258" s="39">
        <v>21.84</v>
      </c>
      <c r="BW258" s="39">
        <v>19.675</v>
      </c>
      <c r="BX258" s="39">
        <v>17.744</v>
      </c>
      <c r="BY258" s="39">
        <v>16.033</v>
      </c>
      <c r="BZ258" s="39">
        <v>14.519</v>
      </c>
      <c r="CA258" s="39">
        <v>13.179</v>
      </c>
      <c r="CB258" s="39">
        <v>11.985</v>
      </c>
      <c r="CC258" s="39">
        <v>10.91</v>
      </c>
      <c r="CD258" s="39">
        <v>9.928000000000001</v>
      </c>
      <c r="CE258" s="39">
        <v>9.013999999999999</v>
      </c>
    </row>
    <row r="259" ht="12.9" customHeight="1">
      <c r="A259" s="40">
        <v>37</v>
      </c>
      <c r="B259" s="39">
        <v>302.153</v>
      </c>
      <c r="C259" s="39">
        <v>330.9</v>
      </c>
      <c r="D259" s="39">
        <v>327.284</v>
      </c>
      <c r="E259" s="39">
        <v>319.849</v>
      </c>
      <c r="F259" s="39">
        <v>328.933</v>
      </c>
      <c r="G259" s="39">
        <v>308.688</v>
      </c>
      <c r="H259" s="39">
        <v>300.788</v>
      </c>
      <c r="I259" s="39">
        <v>282.618</v>
      </c>
      <c r="J259" s="39">
        <v>270.277</v>
      </c>
      <c r="K259" s="39">
        <v>257.331</v>
      </c>
      <c r="L259" s="39">
        <v>242.067</v>
      </c>
      <c r="M259" s="39">
        <v>225.261</v>
      </c>
      <c r="N259" s="39">
        <v>212.737</v>
      </c>
      <c r="O259" s="39">
        <v>204.837</v>
      </c>
      <c r="P259" s="39">
        <v>196.816</v>
      </c>
      <c r="Q259" s="39">
        <v>182.339</v>
      </c>
      <c r="R259" s="39">
        <v>173.956</v>
      </c>
      <c r="S259" s="39">
        <v>162.524</v>
      </c>
      <c r="T259" s="39">
        <v>159.859</v>
      </c>
      <c r="U259" s="39">
        <v>153.753</v>
      </c>
      <c r="V259" s="39">
        <v>158.18</v>
      </c>
      <c r="W259" s="39">
        <v>165.643</v>
      </c>
      <c r="X259" s="39">
        <v>173.045</v>
      </c>
      <c r="Y259" s="39">
        <v>171.396</v>
      </c>
      <c r="Z259" s="39">
        <v>186.012</v>
      </c>
      <c r="AA259" s="39">
        <v>189.521</v>
      </c>
      <c r="AB259" s="39">
        <v>204.219</v>
      </c>
      <c r="AC259" s="39">
        <v>204.819</v>
      </c>
      <c r="AD259" s="39">
        <v>199.41</v>
      </c>
      <c r="AE259" s="39">
        <v>200.837</v>
      </c>
      <c r="AF259" s="39">
        <v>207.716</v>
      </c>
      <c r="AG259" s="39">
        <v>200.72</v>
      </c>
      <c r="AH259" s="39">
        <v>201.516</v>
      </c>
      <c r="AI259" s="39">
        <v>183.775</v>
      </c>
      <c r="AJ259" s="39">
        <v>175.047</v>
      </c>
      <c r="AK259" s="39">
        <v>160.294</v>
      </c>
      <c r="AL259" s="39">
        <v>146.586</v>
      </c>
      <c r="AM259" s="39">
        <v>133.038</v>
      </c>
      <c r="AN259" s="39">
        <v>119.87</v>
      </c>
      <c r="AO259" s="39">
        <v>109.813</v>
      </c>
      <c r="AP259" s="39">
        <v>102.753</v>
      </c>
      <c r="AQ259" s="39">
        <v>96.82599999999999</v>
      </c>
      <c r="AR259" s="39">
        <v>91.619</v>
      </c>
      <c r="AS259" s="39">
        <v>87.017</v>
      </c>
      <c r="AT259" s="39">
        <v>82.98699999999999</v>
      </c>
      <c r="AU259" s="39">
        <v>79.51600000000001</v>
      </c>
      <c r="AV259" s="39">
        <v>76.583</v>
      </c>
      <c r="AW259" s="39">
        <v>74.164</v>
      </c>
      <c r="AX259" s="39">
        <v>72.22</v>
      </c>
      <c r="AY259" s="39">
        <v>70.697</v>
      </c>
      <c r="AZ259" s="39">
        <v>69.53700000000001</v>
      </c>
      <c r="BA259" s="39">
        <v>68.655</v>
      </c>
      <c r="BB259" s="39">
        <v>67.96299999999999</v>
      </c>
      <c r="BC259" s="39">
        <v>67.371</v>
      </c>
      <c r="BD259" s="39">
        <v>66.78700000000001</v>
      </c>
      <c r="BE259" s="39">
        <v>66.127</v>
      </c>
      <c r="BF259" s="39">
        <v>65.31399999999999</v>
      </c>
      <c r="BG259" s="39">
        <v>64.282</v>
      </c>
      <c r="BH259" s="39">
        <v>62.974</v>
      </c>
      <c r="BI259" s="39">
        <v>61.354</v>
      </c>
      <c r="BJ259" s="39">
        <v>59.403</v>
      </c>
      <c r="BK259" s="39">
        <v>57.123</v>
      </c>
      <c r="BL259" s="39">
        <v>54.535</v>
      </c>
      <c r="BM259" s="39">
        <v>51.679</v>
      </c>
      <c r="BN259" s="39">
        <v>48.608</v>
      </c>
      <c r="BO259" s="39">
        <v>45.384</v>
      </c>
      <c r="BP259" s="39">
        <v>42.072</v>
      </c>
      <c r="BQ259" s="39">
        <v>38.738</v>
      </c>
      <c r="BR259" s="39">
        <v>35.444</v>
      </c>
      <c r="BS259" s="39">
        <v>32.248</v>
      </c>
      <c r="BT259" s="39">
        <v>29.201</v>
      </c>
      <c r="BU259" s="39">
        <v>26.342</v>
      </c>
      <c r="BV259" s="39">
        <v>23.7</v>
      </c>
      <c r="BW259" s="39">
        <v>21.294</v>
      </c>
      <c r="BX259" s="39">
        <v>19.126</v>
      </c>
      <c r="BY259" s="39">
        <v>17.192</v>
      </c>
      <c r="BZ259" s="39">
        <v>15.477</v>
      </c>
      <c r="CA259" s="39">
        <v>13.96</v>
      </c>
      <c r="CB259" s="39">
        <v>12.615</v>
      </c>
      <c r="CC259" s="39">
        <v>11.417</v>
      </c>
      <c r="CD259" s="39">
        <v>10.338</v>
      </c>
      <c r="CE259" s="39">
        <v>9.352</v>
      </c>
    </row>
    <row r="260" ht="12.9" customHeight="1">
      <c r="A260" s="40">
        <v>38</v>
      </c>
      <c r="B260" s="39">
        <v>294.735</v>
      </c>
      <c r="C260" s="39">
        <v>301.612</v>
      </c>
      <c r="D260" s="39">
        <v>330.302</v>
      </c>
      <c r="E260" s="39">
        <v>326.677</v>
      </c>
      <c r="F260" s="39">
        <v>319.235</v>
      </c>
      <c r="G260" s="39">
        <v>328.292</v>
      </c>
      <c r="H260" s="39">
        <v>308.067</v>
      </c>
      <c r="I260" s="39">
        <v>300.174</v>
      </c>
      <c r="J260" s="39">
        <v>282.023</v>
      </c>
      <c r="K260" s="39">
        <v>269.696</v>
      </c>
      <c r="L260" s="39">
        <v>256.762</v>
      </c>
      <c r="M260" s="39">
        <v>241.514</v>
      </c>
      <c r="N260" s="39">
        <v>224.747</v>
      </c>
      <c r="O260" s="39">
        <v>212.255</v>
      </c>
      <c r="P260" s="39">
        <v>204.383</v>
      </c>
      <c r="Q260" s="39">
        <v>196.39</v>
      </c>
      <c r="R260" s="39">
        <v>181.954</v>
      </c>
      <c r="S260" s="39">
        <v>173.595</v>
      </c>
      <c r="T260" s="39">
        <v>162.194</v>
      </c>
      <c r="U260" s="39">
        <v>159.547</v>
      </c>
      <c r="V260" s="39">
        <v>153.439</v>
      </c>
      <c r="W260" s="39">
        <v>157.847</v>
      </c>
      <c r="X260" s="39">
        <v>165.287</v>
      </c>
      <c r="Y260" s="39">
        <v>172.664</v>
      </c>
      <c r="Z260" s="39">
        <v>171.007</v>
      </c>
      <c r="AA260" s="39">
        <v>185.587</v>
      </c>
      <c r="AB260" s="39">
        <v>189.079</v>
      </c>
      <c r="AC260" s="39">
        <v>203.742</v>
      </c>
      <c r="AD260" s="39">
        <v>204.33</v>
      </c>
      <c r="AE260" s="39">
        <v>198.92</v>
      </c>
      <c r="AF260" s="39">
        <v>200.333</v>
      </c>
      <c r="AG260" s="39">
        <v>207.19</v>
      </c>
      <c r="AH260" s="39">
        <v>200.205</v>
      </c>
      <c r="AI260" s="39">
        <v>200.997</v>
      </c>
      <c r="AJ260" s="39">
        <v>183.283</v>
      </c>
      <c r="AK260" s="39">
        <v>174.568</v>
      </c>
      <c r="AL260" s="39">
        <v>159.833</v>
      </c>
      <c r="AM260" s="39">
        <v>146.146</v>
      </c>
      <c r="AN260" s="39">
        <v>132.617</v>
      </c>
      <c r="AO260" s="39">
        <v>119.466</v>
      </c>
      <c r="AP260" s="39">
        <v>109.422</v>
      </c>
      <c r="AQ260" s="39">
        <v>102.37</v>
      </c>
      <c r="AR260" s="39">
        <v>96.449</v>
      </c>
      <c r="AS260" s="39">
        <v>91.247</v>
      </c>
      <c r="AT260" s="39">
        <v>86.649</v>
      </c>
      <c r="AU260" s="39">
        <v>82.622</v>
      </c>
      <c r="AV260" s="39">
        <v>79.15300000000001</v>
      </c>
      <c r="AW260" s="39">
        <v>76.221</v>
      </c>
      <c r="AX260" s="39">
        <v>73.803</v>
      </c>
      <c r="AY260" s="39">
        <v>71.858</v>
      </c>
      <c r="AZ260" s="39">
        <v>70.33499999999999</v>
      </c>
      <c r="BA260" s="39">
        <v>69.173</v>
      </c>
      <c r="BB260" s="39">
        <v>68.289</v>
      </c>
      <c r="BC260" s="39">
        <v>67.59399999999999</v>
      </c>
      <c r="BD260" s="39">
        <v>67</v>
      </c>
      <c r="BE260" s="39">
        <v>66.41500000000001</v>
      </c>
      <c r="BF260" s="39">
        <v>65.752</v>
      </c>
      <c r="BG260" s="39">
        <v>64.937</v>
      </c>
      <c r="BH260" s="39">
        <v>63.903</v>
      </c>
      <c r="BI260" s="39">
        <v>62.594</v>
      </c>
      <c r="BJ260" s="39">
        <v>60.973</v>
      </c>
      <c r="BK260" s="39">
        <v>59.021</v>
      </c>
      <c r="BL260" s="39">
        <v>56.74</v>
      </c>
      <c r="BM260" s="39">
        <v>54.153</v>
      </c>
      <c r="BN260" s="39">
        <v>51.297</v>
      </c>
      <c r="BO260" s="39">
        <v>48.227</v>
      </c>
      <c r="BP260" s="39">
        <v>45.003</v>
      </c>
      <c r="BQ260" s="39">
        <v>41.692</v>
      </c>
      <c r="BR260" s="39">
        <v>38.358</v>
      </c>
      <c r="BS260" s="39">
        <v>35.065</v>
      </c>
      <c r="BT260" s="39">
        <v>31.869</v>
      </c>
      <c r="BU260" s="39">
        <v>28.821</v>
      </c>
      <c r="BV260" s="39">
        <v>25.962</v>
      </c>
      <c r="BW260" s="39">
        <v>23.32</v>
      </c>
      <c r="BX260" s="39">
        <v>20.912</v>
      </c>
      <c r="BY260" s="39">
        <v>18.743</v>
      </c>
      <c r="BZ260" s="39">
        <v>16.807</v>
      </c>
      <c r="CA260" s="39">
        <v>15.09</v>
      </c>
      <c r="CB260" s="39">
        <v>13.57</v>
      </c>
      <c r="CC260" s="39">
        <v>12.223</v>
      </c>
      <c r="CD260" s="39">
        <v>11.023</v>
      </c>
      <c r="CE260" s="39">
        <v>9.94</v>
      </c>
    </row>
    <row r="261" ht="12.9" customHeight="1">
      <c r="A261" s="40">
        <v>39</v>
      </c>
      <c r="B261" s="39">
        <v>300.996</v>
      </c>
      <c r="C261" s="39">
        <v>294.17</v>
      </c>
      <c r="D261" s="39">
        <v>301.021</v>
      </c>
      <c r="E261" s="39">
        <v>329.639</v>
      </c>
      <c r="F261" s="39">
        <v>326.001</v>
      </c>
      <c r="G261" s="39">
        <v>318.562</v>
      </c>
      <c r="H261" s="39">
        <v>327.588</v>
      </c>
      <c r="I261" s="39">
        <v>307.394</v>
      </c>
      <c r="J261" s="39">
        <v>299.504</v>
      </c>
      <c r="K261" s="39">
        <v>281.38</v>
      </c>
      <c r="L261" s="39">
        <v>269.066</v>
      </c>
      <c r="M261" s="39">
        <v>256.146</v>
      </c>
      <c r="N261" s="39">
        <v>240.934</v>
      </c>
      <c r="O261" s="39">
        <v>224.205</v>
      </c>
      <c r="P261" s="39">
        <v>211.747</v>
      </c>
      <c r="Q261" s="39">
        <v>203.9</v>
      </c>
      <c r="R261" s="39">
        <v>195.935</v>
      </c>
      <c r="S261" s="39">
        <v>181.531</v>
      </c>
      <c r="T261" s="39">
        <v>173.196</v>
      </c>
      <c r="U261" s="39">
        <v>161.826</v>
      </c>
      <c r="V261" s="39">
        <v>159.172</v>
      </c>
      <c r="W261" s="39">
        <v>153.064</v>
      </c>
      <c r="X261" s="39">
        <v>157.453</v>
      </c>
      <c r="Y261" s="39">
        <v>164.866</v>
      </c>
      <c r="Z261" s="39">
        <v>172.22</v>
      </c>
      <c r="AA261" s="39">
        <v>170.555</v>
      </c>
      <c r="AB261" s="39">
        <v>185.098</v>
      </c>
      <c r="AC261" s="39">
        <v>188.573</v>
      </c>
      <c r="AD261" s="39">
        <v>203.199</v>
      </c>
      <c r="AE261" s="39">
        <v>203.776</v>
      </c>
      <c r="AF261" s="39">
        <v>198.364</v>
      </c>
      <c r="AG261" s="39">
        <v>199.765</v>
      </c>
      <c r="AH261" s="39">
        <v>206.609</v>
      </c>
      <c r="AI261" s="39">
        <v>199.633</v>
      </c>
      <c r="AJ261" s="39">
        <v>200.423</v>
      </c>
      <c r="AK261" s="39">
        <v>182.737</v>
      </c>
      <c r="AL261" s="39">
        <v>174.033</v>
      </c>
      <c r="AM261" s="39">
        <v>159.323</v>
      </c>
      <c r="AN261" s="39">
        <v>145.656</v>
      </c>
      <c r="AO261" s="39">
        <v>132.147</v>
      </c>
      <c r="AP261" s="39">
        <v>119.016</v>
      </c>
      <c r="AQ261" s="39">
        <v>108.985</v>
      </c>
      <c r="AR261" s="39">
        <v>101.943</v>
      </c>
      <c r="AS261" s="39">
        <v>96.02800000000001</v>
      </c>
      <c r="AT261" s="39">
        <v>90.83199999999999</v>
      </c>
      <c r="AU261" s="39">
        <v>86.238</v>
      </c>
      <c r="AV261" s="39">
        <v>82.214</v>
      </c>
      <c r="AW261" s="39">
        <v>78.748</v>
      </c>
      <c r="AX261" s="39">
        <v>75.818</v>
      </c>
      <c r="AY261" s="39">
        <v>73.40000000000001</v>
      </c>
      <c r="AZ261" s="39">
        <v>71.455</v>
      </c>
      <c r="BA261" s="39">
        <v>69.931</v>
      </c>
      <c r="BB261" s="39">
        <v>68.767</v>
      </c>
      <c r="BC261" s="39">
        <v>67.88200000000001</v>
      </c>
      <c r="BD261" s="39">
        <v>67.185</v>
      </c>
      <c r="BE261" s="39">
        <v>66.589</v>
      </c>
      <c r="BF261" s="39">
        <v>66.001</v>
      </c>
      <c r="BG261" s="39">
        <v>65.336</v>
      </c>
      <c r="BH261" s="39">
        <v>64.51900000000001</v>
      </c>
      <c r="BI261" s="39">
        <v>63.484</v>
      </c>
      <c r="BJ261" s="39">
        <v>62.173</v>
      </c>
      <c r="BK261" s="39">
        <v>60.551</v>
      </c>
      <c r="BL261" s="39">
        <v>58.599</v>
      </c>
      <c r="BM261" s="39">
        <v>56.318</v>
      </c>
      <c r="BN261" s="39">
        <v>53.731</v>
      </c>
      <c r="BO261" s="39">
        <v>50.875</v>
      </c>
      <c r="BP261" s="39">
        <v>47.806</v>
      </c>
      <c r="BQ261" s="39">
        <v>44.583</v>
      </c>
      <c r="BR261" s="39">
        <v>41.272</v>
      </c>
      <c r="BS261" s="39">
        <v>37.94</v>
      </c>
      <c r="BT261" s="39">
        <v>34.647</v>
      </c>
      <c r="BU261" s="39">
        <v>31.451</v>
      </c>
      <c r="BV261" s="39">
        <v>28.403</v>
      </c>
      <c r="BW261" s="39">
        <v>25.543</v>
      </c>
      <c r="BX261" s="39">
        <v>22.901</v>
      </c>
      <c r="BY261" s="39">
        <v>20.492</v>
      </c>
      <c r="BZ261" s="39">
        <v>18.321</v>
      </c>
      <c r="CA261" s="39">
        <v>16.384</v>
      </c>
      <c r="CB261" s="39">
        <v>14.665</v>
      </c>
      <c r="CC261" s="39">
        <v>13.143</v>
      </c>
      <c r="CD261" s="39">
        <v>11.793</v>
      </c>
      <c r="CE261" s="39">
        <v>10.59</v>
      </c>
    </row>
    <row r="262" ht="12.9" customHeight="1">
      <c r="A262" s="40">
        <v>40</v>
      </c>
      <c r="B262" s="39">
        <v>285.594</v>
      </c>
      <c r="C262" s="39">
        <v>300.362</v>
      </c>
      <c r="D262" s="39">
        <v>293.532</v>
      </c>
      <c r="E262" s="39">
        <v>300.344</v>
      </c>
      <c r="F262" s="39">
        <v>328.887</v>
      </c>
      <c r="G262" s="39">
        <v>325.245</v>
      </c>
      <c r="H262" s="39">
        <v>317.805</v>
      </c>
      <c r="I262" s="39">
        <v>326.805</v>
      </c>
      <c r="J262" s="39">
        <v>306.639</v>
      </c>
      <c r="K262" s="39">
        <v>298.757</v>
      </c>
      <c r="L262" s="39">
        <v>280.658</v>
      </c>
      <c r="M262" s="39">
        <v>268.358</v>
      </c>
      <c r="N262" s="39">
        <v>255.471</v>
      </c>
      <c r="O262" s="39">
        <v>240.297</v>
      </c>
      <c r="P262" s="39">
        <v>223.613</v>
      </c>
      <c r="Q262" s="39">
        <v>211.19</v>
      </c>
      <c r="R262" s="39">
        <v>203.372</v>
      </c>
      <c r="S262" s="39">
        <v>195.431</v>
      </c>
      <c r="T262" s="39">
        <v>181.065</v>
      </c>
      <c r="U262" s="39">
        <v>172.757</v>
      </c>
      <c r="V262" s="39">
        <v>161.397</v>
      </c>
      <c r="W262" s="39">
        <v>158.736</v>
      </c>
      <c r="X262" s="39">
        <v>152.63</v>
      </c>
      <c r="Y262" s="39">
        <v>156.997</v>
      </c>
      <c r="Z262" s="39">
        <v>164.386</v>
      </c>
      <c r="AA262" s="39">
        <v>171.714</v>
      </c>
      <c r="AB262" s="39">
        <v>170.041</v>
      </c>
      <c r="AC262" s="39">
        <v>184.544</v>
      </c>
      <c r="AD262" s="39">
        <v>188.002</v>
      </c>
      <c r="AE262" s="39">
        <v>202.589</v>
      </c>
      <c r="AF262" s="39">
        <v>203.154</v>
      </c>
      <c r="AG262" s="39">
        <v>197.743</v>
      </c>
      <c r="AH262" s="39">
        <v>199.139</v>
      </c>
      <c r="AI262" s="39">
        <v>205.968</v>
      </c>
      <c r="AJ262" s="39">
        <v>199.004</v>
      </c>
      <c r="AK262" s="39">
        <v>199.79</v>
      </c>
      <c r="AL262" s="39">
        <v>182.134</v>
      </c>
      <c r="AM262" s="39">
        <v>173.444</v>
      </c>
      <c r="AN262" s="39">
        <v>158.759</v>
      </c>
      <c r="AO262" s="39">
        <v>145.115</v>
      </c>
      <c r="AP262" s="39">
        <v>131.627</v>
      </c>
      <c r="AQ262" s="39">
        <v>118.517</v>
      </c>
      <c r="AR262" s="39">
        <v>108.502</v>
      </c>
      <c r="AS262" s="39">
        <v>101.469</v>
      </c>
      <c r="AT262" s="39">
        <v>95.562</v>
      </c>
      <c r="AU262" s="39">
        <v>90.371</v>
      </c>
      <c r="AV262" s="39">
        <v>85.783</v>
      </c>
      <c r="AW262" s="39">
        <v>81.762</v>
      </c>
      <c r="AX262" s="39">
        <v>78.29900000000001</v>
      </c>
      <c r="AY262" s="39">
        <v>75.37</v>
      </c>
      <c r="AZ262" s="39">
        <v>72.953</v>
      </c>
      <c r="BA262" s="39">
        <v>71.009</v>
      </c>
      <c r="BB262" s="39">
        <v>69.48399999999999</v>
      </c>
      <c r="BC262" s="39">
        <v>68.319</v>
      </c>
      <c r="BD262" s="39">
        <v>67.432</v>
      </c>
      <c r="BE262" s="39">
        <v>66.733</v>
      </c>
      <c r="BF262" s="39">
        <v>66.134</v>
      </c>
      <c r="BG262" s="39">
        <v>65.544</v>
      </c>
      <c r="BH262" s="39">
        <v>64.876</v>
      </c>
      <c r="BI262" s="39">
        <v>64.05800000000001</v>
      </c>
      <c r="BJ262" s="39">
        <v>63.021</v>
      </c>
      <c r="BK262" s="39">
        <v>61.709</v>
      </c>
      <c r="BL262" s="39">
        <v>60.086</v>
      </c>
      <c r="BM262" s="39">
        <v>58.133</v>
      </c>
      <c r="BN262" s="39">
        <v>55.852</v>
      </c>
      <c r="BO262" s="39">
        <v>53.265</v>
      </c>
      <c r="BP262" s="39">
        <v>50.41</v>
      </c>
      <c r="BQ262" s="39">
        <v>47.341</v>
      </c>
      <c r="BR262" s="39">
        <v>44.119</v>
      </c>
      <c r="BS262" s="39">
        <v>40.81</v>
      </c>
      <c r="BT262" s="39">
        <v>37.478</v>
      </c>
      <c r="BU262" s="39">
        <v>34.186</v>
      </c>
      <c r="BV262" s="39">
        <v>30.99</v>
      </c>
      <c r="BW262" s="39">
        <v>27.943</v>
      </c>
      <c r="BX262" s="39">
        <v>25.082</v>
      </c>
      <c r="BY262" s="39">
        <v>22.439</v>
      </c>
      <c r="BZ262" s="39">
        <v>20.029</v>
      </c>
      <c r="CA262" s="39">
        <v>17.857</v>
      </c>
      <c r="CB262" s="39">
        <v>15.918</v>
      </c>
      <c r="CC262" s="39">
        <v>14.196</v>
      </c>
      <c r="CD262" s="39">
        <v>12.672</v>
      </c>
      <c r="CE262" s="39">
        <v>11.32</v>
      </c>
    </row>
    <row r="263" ht="12.9" customHeight="1">
      <c r="A263" s="40">
        <v>41</v>
      </c>
      <c r="B263" s="39">
        <v>285.616</v>
      </c>
      <c r="C263" s="39">
        <v>284.962</v>
      </c>
      <c r="D263" s="39">
        <v>299.681</v>
      </c>
      <c r="E263" s="39">
        <v>292.842</v>
      </c>
      <c r="F263" s="39">
        <v>299.621</v>
      </c>
      <c r="G263" s="39">
        <v>328.092</v>
      </c>
      <c r="H263" s="39">
        <v>324.443</v>
      </c>
      <c r="I263" s="39">
        <v>317.013</v>
      </c>
      <c r="J263" s="39">
        <v>325.981</v>
      </c>
      <c r="K263" s="39">
        <v>305.852</v>
      </c>
      <c r="L263" s="39">
        <v>297.977</v>
      </c>
      <c r="M263" s="39">
        <v>279.907</v>
      </c>
      <c r="N263" s="39">
        <v>267.642</v>
      </c>
      <c r="O263" s="39">
        <v>254.793</v>
      </c>
      <c r="P263" s="39">
        <v>239.663</v>
      </c>
      <c r="Q263" s="39">
        <v>223.028</v>
      </c>
      <c r="R263" s="39">
        <v>210.647</v>
      </c>
      <c r="S263" s="39">
        <v>202.855</v>
      </c>
      <c r="T263" s="39">
        <v>194.941</v>
      </c>
      <c r="U263" s="39">
        <v>180.618</v>
      </c>
      <c r="V263" s="39">
        <v>172.317</v>
      </c>
      <c r="W263" s="39">
        <v>160.971</v>
      </c>
      <c r="X263" s="39">
        <v>158.306</v>
      </c>
      <c r="Y263" s="39">
        <v>152.201</v>
      </c>
      <c r="Z263" s="39">
        <v>156.55</v>
      </c>
      <c r="AA263" s="39">
        <v>163.912</v>
      </c>
      <c r="AB263" s="39">
        <v>171.215</v>
      </c>
      <c r="AC263" s="39">
        <v>169.536</v>
      </c>
      <c r="AD263" s="39">
        <v>183.999</v>
      </c>
      <c r="AE263" s="39">
        <v>187.44</v>
      </c>
      <c r="AF263" s="39">
        <v>201.987</v>
      </c>
      <c r="AG263" s="39">
        <v>202.542</v>
      </c>
      <c r="AH263" s="39">
        <v>197.141</v>
      </c>
      <c r="AI263" s="39">
        <v>198.532</v>
      </c>
      <c r="AJ263" s="39">
        <v>205.346</v>
      </c>
      <c r="AK263" s="39">
        <v>198.396</v>
      </c>
      <c r="AL263" s="39">
        <v>199.177</v>
      </c>
      <c r="AM263" s="39">
        <v>181.555</v>
      </c>
      <c r="AN263" s="39">
        <v>172.881</v>
      </c>
      <c r="AO263" s="39">
        <v>158.223</v>
      </c>
      <c r="AP263" s="39">
        <v>144.604</v>
      </c>
      <c r="AQ263" s="39">
        <v>131.141</v>
      </c>
      <c r="AR263" s="39">
        <v>118.054</v>
      </c>
      <c r="AS263" s="39">
        <v>108.056</v>
      </c>
      <c r="AT263" s="39">
        <v>101.033</v>
      </c>
      <c r="AU263" s="39">
        <v>95.13500000000001</v>
      </c>
      <c r="AV263" s="39">
        <v>89.952</v>
      </c>
      <c r="AW263" s="39">
        <v>85.37</v>
      </c>
      <c r="AX263" s="39">
        <v>81.354</v>
      </c>
      <c r="AY263" s="39">
        <v>77.89400000000001</v>
      </c>
      <c r="AZ263" s="39">
        <v>74.96899999999999</v>
      </c>
      <c r="BA263" s="39">
        <v>72.553</v>
      </c>
      <c r="BB263" s="39">
        <v>70.60899999999999</v>
      </c>
      <c r="BC263" s="39">
        <v>69.084</v>
      </c>
      <c r="BD263" s="39">
        <v>67.919</v>
      </c>
      <c r="BE263" s="39">
        <v>67.03100000000001</v>
      </c>
      <c r="BF263" s="39">
        <v>66.33</v>
      </c>
      <c r="BG263" s="39">
        <v>65.73</v>
      </c>
      <c r="BH263" s="39">
        <v>65.13800000000001</v>
      </c>
      <c r="BI263" s="39">
        <v>64.46899999999999</v>
      </c>
      <c r="BJ263" s="39">
        <v>63.649</v>
      </c>
      <c r="BK263" s="39">
        <v>62.611</v>
      </c>
      <c r="BL263" s="39">
        <v>61.299</v>
      </c>
      <c r="BM263" s="39">
        <v>59.675</v>
      </c>
      <c r="BN263" s="39">
        <v>57.723</v>
      </c>
      <c r="BO263" s="39">
        <v>55.443</v>
      </c>
      <c r="BP263" s="39">
        <v>52.857</v>
      </c>
      <c r="BQ263" s="39">
        <v>50.004</v>
      </c>
      <c r="BR263" s="39">
        <v>46.936</v>
      </c>
      <c r="BS263" s="39">
        <v>43.716</v>
      </c>
      <c r="BT263" s="39">
        <v>40.408</v>
      </c>
      <c r="BU263" s="39">
        <v>37.078</v>
      </c>
      <c r="BV263" s="39">
        <v>33.787</v>
      </c>
      <c r="BW263" s="39">
        <v>30.592</v>
      </c>
      <c r="BX263" s="39">
        <v>27.546</v>
      </c>
      <c r="BY263" s="39">
        <v>24.686</v>
      </c>
      <c r="BZ263" s="39">
        <v>22.043</v>
      </c>
      <c r="CA263" s="39">
        <v>19.632</v>
      </c>
      <c r="CB263" s="39">
        <v>17.459</v>
      </c>
      <c r="CC263" s="39">
        <v>15.519</v>
      </c>
      <c r="CD263" s="39">
        <v>13.796</v>
      </c>
      <c r="CE263" s="39">
        <v>12.27</v>
      </c>
    </row>
    <row r="264" ht="12.9" customHeight="1">
      <c r="A264" s="40">
        <v>42</v>
      </c>
      <c r="B264" s="39">
        <v>278.145</v>
      </c>
      <c r="C264" s="39">
        <v>284.942</v>
      </c>
      <c r="D264" s="39">
        <v>284.267</v>
      </c>
      <c r="E264" s="39">
        <v>298.926</v>
      </c>
      <c r="F264" s="39">
        <v>292.086</v>
      </c>
      <c r="G264" s="39">
        <v>298.84</v>
      </c>
      <c r="H264" s="39">
        <v>327.23</v>
      </c>
      <c r="I264" s="39">
        <v>323.583</v>
      </c>
      <c r="J264" s="39">
        <v>316.159</v>
      </c>
      <c r="K264" s="39">
        <v>325.1</v>
      </c>
      <c r="L264" s="39">
        <v>305.008</v>
      </c>
      <c r="M264" s="39">
        <v>297.142</v>
      </c>
      <c r="N264" s="39">
        <v>279.121</v>
      </c>
      <c r="O264" s="39">
        <v>266.891</v>
      </c>
      <c r="P264" s="39">
        <v>254.081</v>
      </c>
      <c r="Q264" s="39">
        <v>238.997</v>
      </c>
      <c r="R264" s="39">
        <v>222.411</v>
      </c>
      <c r="S264" s="39">
        <v>210.066</v>
      </c>
      <c r="T264" s="39">
        <v>202.3</v>
      </c>
      <c r="U264" s="39">
        <v>194.414</v>
      </c>
      <c r="V264" s="39">
        <v>180.114</v>
      </c>
      <c r="W264" s="39">
        <v>171.822</v>
      </c>
      <c r="X264" s="39">
        <v>160.493</v>
      </c>
      <c r="Y264" s="39">
        <v>157.824</v>
      </c>
      <c r="Z264" s="39">
        <v>151.724</v>
      </c>
      <c r="AA264" s="39">
        <v>156.053</v>
      </c>
      <c r="AB264" s="39">
        <v>163.39</v>
      </c>
      <c r="AC264" s="39">
        <v>170.666</v>
      </c>
      <c r="AD264" s="39">
        <v>168.982</v>
      </c>
      <c r="AE264" s="39">
        <v>183.404</v>
      </c>
      <c r="AF264" s="39">
        <v>186.828</v>
      </c>
      <c r="AG264" s="39">
        <v>201.335</v>
      </c>
      <c r="AH264" s="39">
        <v>201.888</v>
      </c>
      <c r="AI264" s="39">
        <v>196.497</v>
      </c>
      <c r="AJ264" s="39">
        <v>197.885</v>
      </c>
      <c r="AK264" s="39">
        <v>204.684</v>
      </c>
      <c r="AL264" s="39">
        <v>197.745</v>
      </c>
      <c r="AM264" s="39">
        <v>198.525</v>
      </c>
      <c r="AN264" s="39">
        <v>180.94</v>
      </c>
      <c r="AO264" s="39">
        <v>172.283</v>
      </c>
      <c r="AP264" s="39">
        <v>157.654</v>
      </c>
      <c r="AQ264" s="39">
        <v>144.062</v>
      </c>
      <c r="AR264" s="39">
        <v>130.626</v>
      </c>
      <c r="AS264" s="39">
        <v>117.564</v>
      </c>
      <c r="AT264" s="39">
        <v>107.585</v>
      </c>
      <c r="AU264" s="39">
        <v>100.574</v>
      </c>
      <c r="AV264" s="39">
        <v>94.68600000000001</v>
      </c>
      <c r="AW264" s="39">
        <v>89.511</v>
      </c>
      <c r="AX264" s="39">
        <v>84.935</v>
      </c>
      <c r="AY264" s="39">
        <v>80.926</v>
      </c>
      <c r="AZ264" s="39">
        <v>77.47</v>
      </c>
      <c r="BA264" s="39">
        <v>74.548</v>
      </c>
      <c r="BB264" s="39">
        <v>72.13500000000001</v>
      </c>
      <c r="BC264" s="39">
        <v>70.19199999999999</v>
      </c>
      <c r="BD264" s="39">
        <v>68.66800000000001</v>
      </c>
      <c r="BE264" s="39">
        <v>67.502</v>
      </c>
      <c r="BF264" s="39">
        <v>66.613</v>
      </c>
      <c r="BG264" s="39">
        <v>65.911</v>
      </c>
      <c r="BH264" s="39">
        <v>65.309</v>
      </c>
      <c r="BI264" s="39">
        <v>64.71599999999999</v>
      </c>
      <c r="BJ264" s="39">
        <v>64.04600000000001</v>
      </c>
      <c r="BK264" s="39">
        <v>63.225</v>
      </c>
      <c r="BL264" s="39">
        <v>62.186</v>
      </c>
      <c r="BM264" s="39">
        <v>60.874</v>
      </c>
      <c r="BN264" s="39">
        <v>59.251</v>
      </c>
      <c r="BO264" s="39">
        <v>57.299</v>
      </c>
      <c r="BP264" s="39">
        <v>55.02</v>
      </c>
      <c r="BQ264" s="39">
        <v>52.436</v>
      </c>
      <c r="BR264" s="39">
        <v>49.584</v>
      </c>
      <c r="BS264" s="39">
        <v>46.519</v>
      </c>
      <c r="BT264" s="39">
        <v>43.301</v>
      </c>
      <c r="BU264" s="39">
        <v>39.995</v>
      </c>
      <c r="BV264" s="39">
        <v>36.667</v>
      </c>
      <c r="BW264" s="39">
        <v>33.378</v>
      </c>
      <c r="BX264" s="39">
        <v>30.185</v>
      </c>
      <c r="BY264" s="39">
        <v>27.14</v>
      </c>
      <c r="BZ264" s="39">
        <v>24.281</v>
      </c>
      <c r="CA264" s="39">
        <v>21.638</v>
      </c>
      <c r="CB264" s="39">
        <v>19.227</v>
      </c>
      <c r="CC264" s="39">
        <v>17.054</v>
      </c>
      <c r="CD264" s="39">
        <v>15.113</v>
      </c>
      <c r="CE264" s="39">
        <v>13.389</v>
      </c>
    </row>
    <row r="265" ht="12.9" customHeight="1">
      <c r="A265" s="40">
        <v>43</v>
      </c>
      <c r="B265" s="39">
        <v>292.393</v>
      </c>
      <c r="C265" s="39">
        <v>277.43</v>
      </c>
      <c r="D265" s="39">
        <v>284.186</v>
      </c>
      <c r="E265" s="39">
        <v>283.485</v>
      </c>
      <c r="F265" s="39">
        <v>298.092</v>
      </c>
      <c r="G265" s="39">
        <v>291.26</v>
      </c>
      <c r="H265" s="39">
        <v>297.981</v>
      </c>
      <c r="I265" s="39">
        <v>326.294</v>
      </c>
      <c r="J265" s="39">
        <v>322.644</v>
      </c>
      <c r="K265" s="39">
        <v>315.231</v>
      </c>
      <c r="L265" s="39">
        <v>324.14</v>
      </c>
      <c r="M265" s="39">
        <v>304.089</v>
      </c>
      <c r="N265" s="39">
        <v>296.25</v>
      </c>
      <c r="O265" s="39">
        <v>278.282</v>
      </c>
      <c r="P265" s="39">
        <v>266.093</v>
      </c>
      <c r="Q265" s="39">
        <v>253.326</v>
      </c>
      <c r="R265" s="39">
        <v>238.293</v>
      </c>
      <c r="S265" s="39">
        <v>221.758</v>
      </c>
      <c r="T265" s="39">
        <v>209.453</v>
      </c>
      <c r="U265" s="39">
        <v>201.717</v>
      </c>
      <c r="V265" s="39">
        <v>193.841</v>
      </c>
      <c r="W265" s="39">
        <v>179.568</v>
      </c>
      <c r="X265" s="39">
        <v>171.288</v>
      </c>
      <c r="Y265" s="39">
        <v>159.977</v>
      </c>
      <c r="Z265" s="39">
        <v>157.307</v>
      </c>
      <c r="AA265" s="39">
        <v>151.212</v>
      </c>
      <c r="AB265" s="39">
        <v>155.522</v>
      </c>
      <c r="AC265" s="39">
        <v>162.832</v>
      </c>
      <c r="AD265" s="39">
        <v>170.082</v>
      </c>
      <c r="AE265" s="39">
        <v>168.394</v>
      </c>
      <c r="AF265" s="39">
        <v>182.772</v>
      </c>
      <c r="AG265" s="39">
        <v>186.181</v>
      </c>
      <c r="AH265" s="39">
        <v>200.652</v>
      </c>
      <c r="AI265" s="39">
        <v>201.203</v>
      </c>
      <c r="AJ265" s="39">
        <v>195.824</v>
      </c>
      <c r="AK265" s="39">
        <v>197.209</v>
      </c>
      <c r="AL265" s="39">
        <v>203.988</v>
      </c>
      <c r="AM265" s="39">
        <v>197.067</v>
      </c>
      <c r="AN265" s="39">
        <v>197.844</v>
      </c>
      <c r="AO265" s="39">
        <v>180.298</v>
      </c>
      <c r="AP265" s="39">
        <v>171.66</v>
      </c>
      <c r="AQ265" s="39">
        <v>157.064</v>
      </c>
      <c r="AR265" s="39">
        <v>143.501</v>
      </c>
      <c r="AS265" s="39">
        <v>130.093</v>
      </c>
      <c r="AT265" s="39">
        <v>117.059</v>
      </c>
      <c r="AU265" s="39">
        <v>107.099</v>
      </c>
      <c r="AV265" s="39">
        <v>100.103</v>
      </c>
      <c r="AW265" s="39">
        <v>94.22499999999999</v>
      </c>
      <c r="AX265" s="39">
        <v>89.06</v>
      </c>
      <c r="AY265" s="39">
        <v>84.492</v>
      </c>
      <c r="AZ265" s="39">
        <v>80.488</v>
      </c>
      <c r="BA265" s="39">
        <v>77.038</v>
      </c>
      <c r="BB265" s="39">
        <v>74.119</v>
      </c>
      <c r="BC265" s="39">
        <v>71.709</v>
      </c>
      <c r="BD265" s="39">
        <v>69.768</v>
      </c>
      <c r="BE265" s="39">
        <v>68.245</v>
      </c>
      <c r="BF265" s="39">
        <v>67.07899999999999</v>
      </c>
      <c r="BG265" s="39">
        <v>66.18899999999999</v>
      </c>
      <c r="BH265" s="39">
        <v>65.48699999999999</v>
      </c>
      <c r="BI265" s="39">
        <v>64.884</v>
      </c>
      <c r="BJ265" s="39">
        <v>64.29000000000001</v>
      </c>
      <c r="BK265" s="39">
        <v>63.619</v>
      </c>
      <c r="BL265" s="39">
        <v>62.797</v>
      </c>
      <c r="BM265" s="39">
        <v>61.758</v>
      </c>
      <c r="BN265" s="39">
        <v>60.446</v>
      </c>
      <c r="BO265" s="39">
        <v>58.823</v>
      </c>
      <c r="BP265" s="39">
        <v>56.873</v>
      </c>
      <c r="BQ265" s="39">
        <v>54.595</v>
      </c>
      <c r="BR265" s="39">
        <v>52.013</v>
      </c>
      <c r="BS265" s="39">
        <v>49.164</v>
      </c>
      <c r="BT265" s="39">
        <v>46.101</v>
      </c>
      <c r="BU265" s="39">
        <v>42.886</v>
      </c>
      <c r="BV265" s="39">
        <v>39.583</v>
      </c>
      <c r="BW265" s="39">
        <v>36.257</v>
      </c>
      <c r="BX265" s="39">
        <v>32.971</v>
      </c>
      <c r="BY265" s="39">
        <v>29.78</v>
      </c>
      <c r="BZ265" s="39">
        <v>26.736</v>
      </c>
      <c r="CA265" s="39">
        <v>23.878</v>
      </c>
      <c r="CB265" s="39">
        <v>21.236</v>
      </c>
      <c r="CC265" s="39">
        <v>18.826</v>
      </c>
      <c r="CD265" s="39">
        <v>16.653</v>
      </c>
      <c r="CE265" s="39">
        <v>14.711</v>
      </c>
    </row>
    <row r="266" ht="12.9" customHeight="1">
      <c r="A266" s="40">
        <v>44</v>
      </c>
      <c r="B266" s="39">
        <v>289.413</v>
      </c>
      <c r="C266" s="39">
        <v>291.608</v>
      </c>
      <c r="D266" s="39">
        <v>276.659</v>
      </c>
      <c r="E266" s="39">
        <v>283.365</v>
      </c>
      <c r="F266" s="39">
        <v>282.649</v>
      </c>
      <c r="G266" s="39">
        <v>297.207</v>
      </c>
      <c r="H266" s="39">
        <v>290.378</v>
      </c>
      <c r="I266" s="39">
        <v>297.076</v>
      </c>
      <c r="J266" s="39">
        <v>325.301</v>
      </c>
      <c r="K266" s="39">
        <v>321.655</v>
      </c>
      <c r="L266" s="39">
        <v>314.252</v>
      </c>
      <c r="M266" s="39">
        <v>323.127</v>
      </c>
      <c r="N266" s="39">
        <v>303.137</v>
      </c>
      <c r="O266" s="39">
        <v>295.326</v>
      </c>
      <c r="P266" s="39">
        <v>277.416</v>
      </c>
      <c r="Q266" s="39">
        <v>265.27</v>
      </c>
      <c r="R266" s="39">
        <v>252.55</v>
      </c>
      <c r="S266" s="39">
        <v>237.564</v>
      </c>
      <c r="T266" s="39">
        <v>221.082</v>
      </c>
      <c r="U266" s="39">
        <v>208.82</v>
      </c>
      <c r="V266" s="39">
        <v>201.095</v>
      </c>
      <c r="W266" s="39">
        <v>193.231</v>
      </c>
      <c r="X266" s="39">
        <v>178.987</v>
      </c>
      <c r="Y266" s="39">
        <v>170.719</v>
      </c>
      <c r="Z266" s="39">
        <v>159.43</v>
      </c>
      <c r="AA266" s="39">
        <v>156.757</v>
      </c>
      <c r="AB266" s="39">
        <v>150.67</v>
      </c>
      <c r="AC266" s="39">
        <v>154.96</v>
      </c>
      <c r="AD266" s="39">
        <v>162.242</v>
      </c>
      <c r="AE266" s="39">
        <v>169.465</v>
      </c>
      <c r="AF266" s="39">
        <v>167.772</v>
      </c>
      <c r="AG266" s="39">
        <v>182.106</v>
      </c>
      <c r="AH266" s="39">
        <v>185.505</v>
      </c>
      <c r="AI266" s="39">
        <v>199.938</v>
      </c>
      <c r="AJ266" s="39">
        <v>200.487</v>
      </c>
      <c r="AK266" s="39">
        <v>195.122</v>
      </c>
      <c r="AL266" s="39">
        <v>196.5</v>
      </c>
      <c r="AM266" s="39">
        <v>203.264</v>
      </c>
      <c r="AN266" s="39">
        <v>196.358</v>
      </c>
      <c r="AO266" s="39">
        <v>197.133</v>
      </c>
      <c r="AP266" s="39">
        <v>179.63</v>
      </c>
      <c r="AQ266" s="39">
        <v>171.012</v>
      </c>
      <c r="AR266" s="39">
        <v>156.451</v>
      </c>
      <c r="AS266" s="39">
        <v>142.92</v>
      </c>
      <c r="AT266" s="39">
        <v>129.542</v>
      </c>
      <c r="AU266" s="39">
        <v>116.538</v>
      </c>
      <c r="AV266" s="39">
        <v>106.6</v>
      </c>
      <c r="AW266" s="39">
        <v>99.61799999999999</v>
      </c>
      <c r="AX266" s="39">
        <v>93.752</v>
      </c>
      <c r="AY266" s="39">
        <v>88.59699999999999</v>
      </c>
      <c r="AZ266" s="39">
        <v>84.03700000000001</v>
      </c>
      <c r="BA266" s="39">
        <v>80.041</v>
      </c>
      <c r="BB266" s="39">
        <v>76.596</v>
      </c>
      <c r="BC266" s="39">
        <v>73.682</v>
      </c>
      <c r="BD266" s="39">
        <v>71.27500000000001</v>
      </c>
      <c r="BE266" s="39">
        <v>69.336</v>
      </c>
      <c r="BF266" s="39">
        <v>67.81399999999999</v>
      </c>
      <c r="BG266" s="39">
        <v>66.648</v>
      </c>
      <c r="BH266" s="39">
        <v>65.758</v>
      </c>
      <c r="BI266" s="39">
        <v>65.05500000000001</v>
      </c>
      <c r="BJ266" s="39">
        <v>64.452</v>
      </c>
      <c r="BK266" s="39">
        <v>63.856</v>
      </c>
      <c r="BL266" s="39">
        <v>63.184</v>
      </c>
      <c r="BM266" s="39">
        <v>62.362</v>
      </c>
      <c r="BN266" s="39">
        <v>61.323</v>
      </c>
      <c r="BO266" s="39">
        <v>60.011</v>
      </c>
      <c r="BP266" s="39">
        <v>58.39</v>
      </c>
      <c r="BQ266" s="39">
        <v>56.441</v>
      </c>
      <c r="BR266" s="39">
        <v>54.165</v>
      </c>
      <c r="BS266" s="39">
        <v>51.585</v>
      </c>
      <c r="BT266" s="39">
        <v>48.739</v>
      </c>
      <c r="BU266" s="39">
        <v>45.679</v>
      </c>
      <c r="BV266" s="39">
        <v>42.467</v>
      </c>
      <c r="BW266" s="39">
        <v>39.167</v>
      </c>
      <c r="BX266" s="39">
        <v>35.844</v>
      </c>
      <c r="BY266" s="39">
        <v>32.56</v>
      </c>
      <c r="BZ266" s="39">
        <v>29.372</v>
      </c>
      <c r="CA266" s="39">
        <v>26.33</v>
      </c>
      <c r="CB266" s="39">
        <v>23.474</v>
      </c>
      <c r="CC266" s="39">
        <v>20.833</v>
      </c>
      <c r="CD266" s="39">
        <v>18.423</v>
      </c>
      <c r="CE266" s="39">
        <v>16.25</v>
      </c>
    </row>
    <row r="267" ht="12.9" customHeight="1">
      <c r="A267" s="40">
        <v>45</v>
      </c>
      <c r="B267" s="39">
        <v>282.794</v>
      </c>
      <c r="C267" s="39">
        <v>288.579</v>
      </c>
      <c r="D267" s="39">
        <v>290.745</v>
      </c>
      <c r="E267" s="39">
        <v>275.807</v>
      </c>
      <c r="F267" s="39">
        <v>282.476</v>
      </c>
      <c r="G267" s="39">
        <v>281.752</v>
      </c>
      <c r="H267" s="39">
        <v>296.253</v>
      </c>
      <c r="I267" s="39">
        <v>289.438</v>
      </c>
      <c r="J267" s="39">
        <v>296.105</v>
      </c>
      <c r="K267" s="39">
        <v>324.241</v>
      </c>
      <c r="L267" s="39">
        <v>320.596</v>
      </c>
      <c r="M267" s="39">
        <v>313.206</v>
      </c>
      <c r="N267" s="39">
        <v>322.061</v>
      </c>
      <c r="O267" s="39">
        <v>302.135</v>
      </c>
      <c r="P267" s="39">
        <v>294.356</v>
      </c>
      <c r="Q267" s="39">
        <v>276.507</v>
      </c>
      <c r="R267" s="39">
        <v>264.408</v>
      </c>
      <c r="S267" s="39">
        <v>251.73</v>
      </c>
      <c r="T267" s="39">
        <v>236.795</v>
      </c>
      <c r="U267" s="39">
        <v>220.369</v>
      </c>
      <c r="V267" s="39">
        <v>208.133</v>
      </c>
      <c r="W267" s="39">
        <v>200.421</v>
      </c>
      <c r="X267" s="39">
        <v>192.571</v>
      </c>
      <c r="Y267" s="39">
        <v>178.357</v>
      </c>
      <c r="Z267" s="39">
        <v>170.104</v>
      </c>
      <c r="AA267" s="39">
        <v>158.838</v>
      </c>
      <c r="AB267" s="39">
        <v>156.163</v>
      </c>
      <c r="AC267" s="39">
        <v>150.084</v>
      </c>
      <c r="AD267" s="39">
        <v>154.353</v>
      </c>
      <c r="AE267" s="39">
        <v>161.605</v>
      </c>
      <c r="AF267" s="39">
        <v>168.799</v>
      </c>
      <c r="AG267" s="39">
        <v>167.103</v>
      </c>
      <c r="AH267" s="39">
        <v>181.396</v>
      </c>
      <c r="AI267" s="39">
        <v>184.785</v>
      </c>
      <c r="AJ267" s="39">
        <v>199.178</v>
      </c>
      <c r="AK267" s="39">
        <v>199.726</v>
      </c>
      <c r="AL267" s="39">
        <v>194.372</v>
      </c>
      <c r="AM267" s="39">
        <v>195.748</v>
      </c>
      <c r="AN267" s="39">
        <v>202.493</v>
      </c>
      <c r="AO267" s="39">
        <v>195.605</v>
      </c>
      <c r="AP267" s="39">
        <v>196.377</v>
      </c>
      <c r="AQ267" s="39">
        <v>178.92</v>
      </c>
      <c r="AR267" s="39">
        <v>170.324</v>
      </c>
      <c r="AS267" s="39">
        <v>155.799</v>
      </c>
      <c r="AT267" s="39">
        <v>142.302</v>
      </c>
      <c r="AU267" s="39">
        <v>128.958</v>
      </c>
      <c r="AV267" s="39">
        <v>115.985</v>
      </c>
      <c r="AW267" s="39">
        <v>106.07</v>
      </c>
      <c r="AX267" s="39">
        <v>99.104</v>
      </c>
      <c r="AY267" s="39">
        <v>93.251</v>
      </c>
      <c r="AZ267" s="39">
        <v>88.10599999999999</v>
      </c>
      <c r="BA267" s="39">
        <v>83.556</v>
      </c>
      <c r="BB267" s="39">
        <v>79.56699999999999</v>
      </c>
      <c r="BC267" s="39">
        <v>76.128</v>
      </c>
      <c r="BD267" s="39">
        <v>73.21899999999999</v>
      </c>
      <c r="BE267" s="39">
        <v>70.815</v>
      </c>
      <c r="BF267" s="39">
        <v>68.879</v>
      </c>
      <c r="BG267" s="39">
        <v>67.358</v>
      </c>
      <c r="BH267" s="39">
        <v>66.193</v>
      </c>
      <c r="BI267" s="39">
        <v>65.303</v>
      </c>
      <c r="BJ267" s="39">
        <v>64.599</v>
      </c>
      <c r="BK267" s="39">
        <v>63.994</v>
      </c>
      <c r="BL267" s="39">
        <v>63.398</v>
      </c>
      <c r="BM267" s="39">
        <v>62.726</v>
      </c>
      <c r="BN267" s="39">
        <v>61.903</v>
      </c>
      <c r="BO267" s="39">
        <v>60.864</v>
      </c>
      <c r="BP267" s="39">
        <v>59.552</v>
      </c>
      <c r="BQ267" s="39">
        <v>57.932</v>
      </c>
      <c r="BR267" s="39">
        <v>55.984</v>
      </c>
      <c r="BS267" s="39">
        <v>53.711</v>
      </c>
      <c r="BT267" s="39">
        <v>51.134</v>
      </c>
      <c r="BU267" s="39">
        <v>48.291</v>
      </c>
      <c r="BV267" s="39">
        <v>45.234</v>
      </c>
      <c r="BW267" s="39">
        <v>42.025</v>
      </c>
      <c r="BX267" s="39">
        <v>38.728</v>
      </c>
      <c r="BY267" s="39">
        <v>35.409</v>
      </c>
      <c r="BZ267" s="39">
        <v>32.128</v>
      </c>
      <c r="CA267" s="39">
        <v>28.942</v>
      </c>
      <c r="CB267" s="39">
        <v>25.903</v>
      </c>
      <c r="CC267" s="39">
        <v>23.048</v>
      </c>
      <c r="CD267" s="39">
        <v>20.408</v>
      </c>
      <c r="CE267" s="39">
        <v>17.999</v>
      </c>
    </row>
    <row r="268" ht="12.9" customHeight="1">
      <c r="A268" s="40">
        <v>46</v>
      </c>
      <c r="B268" s="39">
        <v>275.725</v>
      </c>
      <c r="C268" s="39">
        <v>281.912</v>
      </c>
      <c r="D268" s="39">
        <v>287.654</v>
      </c>
      <c r="E268" s="39">
        <v>289.78</v>
      </c>
      <c r="F268" s="39">
        <v>274.871</v>
      </c>
      <c r="G268" s="39">
        <v>281.508</v>
      </c>
      <c r="H268" s="39">
        <v>280.771</v>
      </c>
      <c r="I268" s="39">
        <v>295.22</v>
      </c>
      <c r="J268" s="39">
        <v>288.415</v>
      </c>
      <c r="K268" s="39">
        <v>295.053</v>
      </c>
      <c r="L268" s="39">
        <v>323.092</v>
      </c>
      <c r="M268" s="39">
        <v>319.447</v>
      </c>
      <c r="N268" s="39">
        <v>312.088</v>
      </c>
      <c r="O268" s="39">
        <v>320.924</v>
      </c>
      <c r="P268" s="39">
        <v>301.072</v>
      </c>
      <c r="Q268" s="39">
        <v>293.329</v>
      </c>
      <c r="R268" s="39">
        <v>275.551</v>
      </c>
      <c r="S268" s="39">
        <v>263.499</v>
      </c>
      <c r="T268" s="39">
        <v>250.872</v>
      </c>
      <c r="U268" s="39">
        <v>235.995</v>
      </c>
      <c r="V268" s="39">
        <v>219.61</v>
      </c>
      <c r="W268" s="39">
        <v>207.402</v>
      </c>
      <c r="X268" s="39">
        <v>199.705</v>
      </c>
      <c r="Y268" s="39">
        <v>191.868</v>
      </c>
      <c r="Z268" s="39">
        <v>177.69</v>
      </c>
      <c r="AA268" s="39">
        <v>169.453</v>
      </c>
      <c r="AB268" s="39">
        <v>158.212</v>
      </c>
      <c r="AC268" s="39">
        <v>155.537</v>
      </c>
      <c r="AD268" s="39">
        <v>149.467</v>
      </c>
      <c r="AE268" s="39">
        <v>153.714</v>
      </c>
      <c r="AF268" s="39">
        <v>160.936</v>
      </c>
      <c r="AG268" s="39">
        <v>168.1</v>
      </c>
      <c r="AH268" s="39">
        <v>166.408</v>
      </c>
      <c r="AI268" s="39">
        <v>180.658</v>
      </c>
      <c r="AJ268" s="39">
        <v>184.036</v>
      </c>
      <c r="AK268" s="39">
        <v>198.387</v>
      </c>
      <c r="AL268" s="39">
        <v>198.931</v>
      </c>
      <c r="AM268" s="39">
        <v>193.594</v>
      </c>
      <c r="AN268" s="39">
        <v>194.965</v>
      </c>
      <c r="AO268" s="39">
        <v>201.69</v>
      </c>
      <c r="AP268" s="39">
        <v>194.822</v>
      </c>
      <c r="AQ268" s="39">
        <v>195.592</v>
      </c>
      <c r="AR268" s="39">
        <v>178.184</v>
      </c>
      <c r="AS268" s="39">
        <v>169.612</v>
      </c>
      <c r="AT268" s="39">
        <v>155.126</v>
      </c>
      <c r="AU268" s="39">
        <v>141.665</v>
      </c>
      <c r="AV268" s="39">
        <v>128.356</v>
      </c>
      <c r="AW268" s="39">
        <v>115.417</v>
      </c>
      <c r="AX268" s="39">
        <v>105.528</v>
      </c>
      <c r="AY268" s="39">
        <v>98.57899999999999</v>
      </c>
      <c r="AZ268" s="39">
        <v>92.739</v>
      </c>
      <c r="BA268" s="39">
        <v>87.60599999999999</v>
      </c>
      <c r="BB268" s="39">
        <v>83.066</v>
      </c>
      <c r="BC268" s="39">
        <v>79.08499999999999</v>
      </c>
      <c r="BD268" s="39">
        <v>75.65300000000001</v>
      </c>
      <c r="BE268" s="39">
        <v>72.75</v>
      </c>
      <c r="BF268" s="39">
        <v>70.34999999999999</v>
      </c>
      <c r="BG268" s="39">
        <v>68.416</v>
      </c>
      <c r="BH268" s="39">
        <v>66.89700000000001</v>
      </c>
      <c r="BI268" s="39">
        <v>65.733</v>
      </c>
      <c r="BJ268" s="39">
        <v>64.843</v>
      </c>
      <c r="BK268" s="39">
        <v>64.139</v>
      </c>
      <c r="BL268" s="39">
        <v>63.533</v>
      </c>
      <c r="BM268" s="39">
        <v>62.936</v>
      </c>
      <c r="BN268" s="39">
        <v>62.263</v>
      </c>
      <c r="BO268" s="39">
        <v>61.441</v>
      </c>
      <c r="BP268" s="39">
        <v>60.402</v>
      </c>
      <c r="BQ268" s="39">
        <v>59.091</v>
      </c>
      <c r="BR268" s="39">
        <v>57.472</v>
      </c>
      <c r="BS268" s="39">
        <v>55.526</v>
      </c>
      <c r="BT268" s="39">
        <v>53.256</v>
      </c>
      <c r="BU268" s="39">
        <v>50.681</v>
      </c>
      <c r="BV268" s="39">
        <v>47.841</v>
      </c>
      <c r="BW268" s="39">
        <v>44.789</v>
      </c>
      <c r="BX268" s="39">
        <v>41.584</v>
      </c>
      <c r="BY268" s="39">
        <v>38.291</v>
      </c>
      <c r="BZ268" s="39">
        <v>34.975</v>
      </c>
      <c r="CA268" s="39">
        <v>31.697</v>
      </c>
      <c r="CB268" s="39">
        <v>28.514</v>
      </c>
      <c r="CC268" s="39">
        <v>25.477</v>
      </c>
      <c r="CD268" s="39">
        <v>22.625</v>
      </c>
      <c r="CE268" s="39">
        <v>19.986</v>
      </c>
    </row>
    <row r="269" ht="12.9" customHeight="1">
      <c r="A269" s="40">
        <v>47</v>
      </c>
      <c r="B269" s="39">
        <v>285.035</v>
      </c>
      <c r="C269" s="39">
        <v>274.807</v>
      </c>
      <c r="D269" s="39">
        <v>280.943</v>
      </c>
      <c r="E269" s="39">
        <v>286.629</v>
      </c>
      <c r="F269" s="39">
        <v>288.731</v>
      </c>
      <c r="G269" s="39">
        <v>273.86</v>
      </c>
      <c r="H269" s="39">
        <v>280.46</v>
      </c>
      <c r="I269" s="39">
        <v>279.717</v>
      </c>
      <c r="J269" s="39">
        <v>294.107</v>
      </c>
      <c r="K269" s="39">
        <v>287.316</v>
      </c>
      <c r="L269" s="39">
        <v>293.922</v>
      </c>
      <c r="M269" s="39">
        <v>321.856</v>
      </c>
      <c r="N269" s="39">
        <v>318.233</v>
      </c>
      <c r="O269" s="39">
        <v>310.908</v>
      </c>
      <c r="P269" s="39">
        <v>319.727</v>
      </c>
      <c r="Q269" s="39">
        <v>299.954</v>
      </c>
      <c r="R269" s="39">
        <v>292.253</v>
      </c>
      <c r="S269" s="39">
        <v>274.545</v>
      </c>
      <c r="T269" s="39">
        <v>262.546</v>
      </c>
      <c r="U269" s="39">
        <v>249.974</v>
      </c>
      <c r="V269" s="39">
        <v>235.138</v>
      </c>
      <c r="W269" s="39">
        <v>218.798</v>
      </c>
      <c r="X269" s="39">
        <v>206.622</v>
      </c>
      <c r="Y269" s="39">
        <v>198.941</v>
      </c>
      <c r="Z269" s="39">
        <v>191.123</v>
      </c>
      <c r="AA269" s="39">
        <v>176.982</v>
      </c>
      <c r="AB269" s="39">
        <v>168.764</v>
      </c>
      <c r="AC269" s="39">
        <v>157.551</v>
      </c>
      <c r="AD269" s="39">
        <v>154.875</v>
      </c>
      <c r="AE269" s="39">
        <v>148.817</v>
      </c>
      <c r="AF269" s="39">
        <v>153.042</v>
      </c>
      <c r="AG269" s="39">
        <v>160.233</v>
      </c>
      <c r="AH269" s="39">
        <v>167.374</v>
      </c>
      <c r="AI269" s="39">
        <v>165.686</v>
      </c>
      <c r="AJ269" s="39">
        <v>179.891</v>
      </c>
      <c r="AK269" s="39">
        <v>183.259</v>
      </c>
      <c r="AL269" s="39">
        <v>197.563</v>
      </c>
      <c r="AM269" s="39">
        <v>198.106</v>
      </c>
      <c r="AN269" s="39">
        <v>192.786</v>
      </c>
      <c r="AO269" s="39">
        <v>194.152</v>
      </c>
      <c r="AP269" s="39">
        <v>200.858</v>
      </c>
      <c r="AQ269" s="39">
        <v>194.011</v>
      </c>
      <c r="AR269" s="39">
        <v>194.779</v>
      </c>
      <c r="AS269" s="39">
        <v>177.423</v>
      </c>
      <c r="AT269" s="39">
        <v>168.876</v>
      </c>
      <c r="AU269" s="39">
        <v>154.434</v>
      </c>
      <c r="AV269" s="39">
        <v>141.012</v>
      </c>
      <c r="AW269" s="39">
        <v>127.741</v>
      </c>
      <c r="AX269" s="39">
        <v>114.838</v>
      </c>
      <c r="AY269" s="39">
        <v>104.976</v>
      </c>
      <c r="AZ269" s="39">
        <v>98.045</v>
      </c>
      <c r="BA269" s="39">
        <v>92.221</v>
      </c>
      <c r="BB269" s="39">
        <v>87.101</v>
      </c>
      <c r="BC269" s="39">
        <v>82.571</v>
      </c>
      <c r="BD269" s="39">
        <v>78.59999999999999</v>
      </c>
      <c r="BE269" s="39">
        <v>75.176</v>
      </c>
      <c r="BF269" s="39">
        <v>72.27800000000001</v>
      </c>
      <c r="BG269" s="39">
        <v>69.883</v>
      </c>
      <c r="BH269" s="39">
        <v>67.953</v>
      </c>
      <c r="BI269" s="39">
        <v>66.435</v>
      </c>
      <c r="BJ269" s="39">
        <v>65.273</v>
      </c>
      <c r="BK269" s="39">
        <v>64.383</v>
      </c>
      <c r="BL269" s="39">
        <v>63.679</v>
      </c>
      <c r="BM269" s="39">
        <v>63.073</v>
      </c>
      <c r="BN269" s="39">
        <v>62.476</v>
      </c>
      <c r="BO269" s="39">
        <v>61.803</v>
      </c>
      <c r="BP269" s="39">
        <v>60.98</v>
      </c>
      <c r="BQ269" s="39">
        <v>59.942</v>
      </c>
      <c r="BR269" s="39">
        <v>58.632</v>
      </c>
      <c r="BS269" s="39">
        <v>57.015</v>
      </c>
      <c r="BT269" s="39">
        <v>55.072</v>
      </c>
      <c r="BU269" s="39">
        <v>52.805</v>
      </c>
      <c r="BV269" s="39">
        <v>50.234</v>
      </c>
      <c r="BW269" s="39">
        <v>47.398</v>
      </c>
      <c r="BX269" s="39">
        <v>44.35</v>
      </c>
      <c r="BY269" s="39">
        <v>41.149</v>
      </c>
      <c r="BZ269" s="39">
        <v>37.861</v>
      </c>
      <c r="CA269" s="39">
        <v>34.549</v>
      </c>
      <c r="CB269" s="39">
        <v>31.275</v>
      </c>
      <c r="CC269" s="39">
        <v>28.096</v>
      </c>
      <c r="CD269" s="39">
        <v>25.063</v>
      </c>
      <c r="CE269" s="39">
        <v>22.213</v>
      </c>
    </row>
    <row r="270" ht="12.9" customHeight="1">
      <c r="A270" s="40">
        <v>48</v>
      </c>
      <c r="B270" s="39">
        <v>280.784</v>
      </c>
      <c r="C270" s="39">
        <v>284.018</v>
      </c>
      <c r="D270" s="39">
        <v>273.804</v>
      </c>
      <c r="E270" s="39">
        <v>279.889</v>
      </c>
      <c r="F270" s="39">
        <v>285.539</v>
      </c>
      <c r="G270" s="39">
        <v>287.624</v>
      </c>
      <c r="H270" s="39">
        <v>272.791</v>
      </c>
      <c r="I270" s="39">
        <v>279.36</v>
      </c>
      <c r="J270" s="39">
        <v>278.609</v>
      </c>
      <c r="K270" s="39">
        <v>292.941</v>
      </c>
      <c r="L270" s="39">
        <v>286.165</v>
      </c>
      <c r="M270" s="39">
        <v>292.737</v>
      </c>
      <c r="N270" s="39">
        <v>320.581</v>
      </c>
      <c r="O270" s="39">
        <v>316.981</v>
      </c>
      <c r="P270" s="39">
        <v>309.696</v>
      </c>
      <c r="Q270" s="39">
        <v>318.498</v>
      </c>
      <c r="R270" s="39">
        <v>298.812</v>
      </c>
      <c r="S270" s="39">
        <v>291.15</v>
      </c>
      <c r="T270" s="39">
        <v>273.519</v>
      </c>
      <c r="U270" s="39">
        <v>261.577</v>
      </c>
      <c r="V270" s="39">
        <v>249.042</v>
      </c>
      <c r="W270" s="39">
        <v>234.251</v>
      </c>
      <c r="X270" s="39">
        <v>217.963</v>
      </c>
      <c r="Y270" s="39">
        <v>205.822</v>
      </c>
      <c r="Z270" s="39">
        <v>198.162</v>
      </c>
      <c r="AA270" s="39">
        <v>190.363</v>
      </c>
      <c r="AB270" s="39">
        <v>176.265</v>
      </c>
      <c r="AC270" s="39">
        <v>168.068</v>
      </c>
      <c r="AD270" s="39">
        <v>156.887</v>
      </c>
      <c r="AE270" s="39">
        <v>154.214</v>
      </c>
      <c r="AF270" s="39">
        <v>148.169</v>
      </c>
      <c r="AG270" s="39">
        <v>152.373</v>
      </c>
      <c r="AH270" s="39">
        <v>159.539</v>
      </c>
      <c r="AI270" s="39">
        <v>166.655</v>
      </c>
      <c r="AJ270" s="39">
        <v>164.974</v>
      </c>
      <c r="AK270" s="39">
        <v>179.131</v>
      </c>
      <c r="AL270" s="39">
        <v>182.486</v>
      </c>
      <c r="AM270" s="39">
        <v>196.744</v>
      </c>
      <c r="AN270" s="39">
        <v>197.286</v>
      </c>
      <c r="AO270" s="39">
        <v>191.984</v>
      </c>
      <c r="AP270" s="39">
        <v>193.347</v>
      </c>
      <c r="AQ270" s="39">
        <v>200.031</v>
      </c>
      <c r="AR270" s="39">
        <v>193.208</v>
      </c>
      <c r="AS270" s="39">
        <v>193.975</v>
      </c>
      <c r="AT270" s="39">
        <v>176.675</v>
      </c>
      <c r="AU270" s="39">
        <v>168.157</v>
      </c>
      <c r="AV270" s="39">
        <v>153.76</v>
      </c>
      <c r="AW270" s="39">
        <v>140.381</v>
      </c>
      <c r="AX270" s="39">
        <v>127.151</v>
      </c>
      <c r="AY270" s="39">
        <v>114.287</v>
      </c>
      <c r="AZ270" s="39">
        <v>104.455</v>
      </c>
      <c r="BA270" s="39">
        <v>97.545</v>
      </c>
      <c r="BB270" s="39">
        <v>91.73699999999999</v>
      </c>
      <c r="BC270" s="39">
        <v>86.631</v>
      </c>
      <c r="BD270" s="39">
        <v>82.114</v>
      </c>
      <c r="BE270" s="39">
        <v>78.154</v>
      </c>
      <c r="BF270" s="39">
        <v>74.739</v>
      </c>
      <c r="BG270" s="39">
        <v>71.848</v>
      </c>
      <c r="BH270" s="39">
        <v>69.459</v>
      </c>
      <c r="BI270" s="39">
        <v>67.533</v>
      </c>
      <c r="BJ270" s="39">
        <v>66.018</v>
      </c>
      <c r="BK270" s="39">
        <v>64.857</v>
      </c>
      <c r="BL270" s="39">
        <v>63.969</v>
      </c>
      <c r="BM270" s="39">
        <v>63.266</v>
      </c>
      <c r="BN270" s="39">
        <v>62.66</v>
      </c>
      <c r="BO270" s="39">
        <v>62.064</v>
      </c>
      <c r="BP270" s="39">
        <v>61.391</v>
      </c>
      <c r="BQ270" s="39">
        <v>60.569</v>
      </c>
      <c r="BR270" s="39">
        <v>59.532</v>
      </c>
      <c r="BS270" s="39">
        <v>58.225</v>
      </c>
      <c r="BT270" s="39">
        <v>56.61</v>
      </c>
      <c r="BU270" s="39">
        <v>54.67</v>
      </c>
      <c r="BV270" s="39">
        <v>52.407</v>
      </c>
      <c r="BW270" s="39">
        <v>49.841</v>
      </c>
      <c r="BX270" s="39">
        <v>47.01</v>
      </c>
      <c r="BY270" s="39">
        <v>43.967</v>
      </c>
      <c r="BZ270" s="39">
        <v>40.772</v>
      </c>
      <c r="CA270" s="39">
        <v>37.489</v>
      </c>
      <c r="CB270" s="39">
        <v>34.183</v>
      </c>
      <c r="CC270" s="39">
        <v>30.914</v>
      </c>
      <c r="CD270" s="39">
        <v>27.74</v>
      </c>
      <c r="CE270" s="39">
        <v>24.71</v>
      </c>
    </row>
    <row r="271" ht="12.9" customHeight="1">
      <c r="A271" s="40">
        <v>49</v>
      </c>
      <c r="B271" s="39">
        <v>278.27</v>
      </c>
      <c r="C271" s="39">
        <v>279.704</v>
      </c>
      <c r="D271" s="39">
        <v>282.904</v>
      </c>
      <c r="E271" s="39">
        <v>272.701</v>
      </c>
      <c r="F271" s="39">
        <v>278.748</v>
      </c>
      <c r="G271" s="39">
        <v>284.365</v>
      </c>
      <c r="H271" s="39">
        <v>286.427</v>
      </c>
      <c r="I271" s="39">
        <v>271.644</v>
      </c>
      <c r="J271" s="39">
        <v>278.177</v>
      </c>
      <c r="K271" s="39">
        <v>277.422</v>
      </c>
      <c r="L271" s="39">
        <v>291.689</v>
      </c>
      <c r="M271" s="39">
        <v>284.929</v>
      </c>
      <c r="N271" s="39">
        <v>291.486</v>
      </c>
      <c r="O271" s="39">
        <v>319.232</v>
      </c>
      <c r="P271" s="39">
        <v>315.659</v>
      </c>
      <c r="Q271" s="39">
        <v>308.415</v>
      </c>
      <c r="R271" s="39">
        <v>317.198</v>
      </c>
      <c r="S271" s="39">
        <v>297.6</v>
      </c>
      <c r="T271" s="39">
        <v>289.98</v>
      </c>
      <c r="U271" s="39">
        <v>272.43</v>
      </c>
      <c r="V271" s="39">
        <v>260.526</v>
      </c>
      <c r="W271" s="39">
        <v>248.031</v>
      </c>
      <c r="X271" s="39">
        <v>233.29</v>
      </c>
      <c r="Y271" s="39">
        <v>217.055</v>
      </c>
      <c r="Z271" s="39">
        <v>204.953</v>
      </c>
      <c r="AA271" s="39">
        <v>197.314</v>
      </c>
      <c r="AB271" s="39">
        <v>189.537</v>
      </c>
      <c r="AC271" s="39">
        <v>175.485</v>
      </c>
      <c r="AD271" s="39">
        <v>167.311</v>
      </c>
      <c r="AE271" s="39">
        <v>156.165</v>
      </c>
      <c r="AF271" s="39">
        <v>153.494</v>
      </c>
      <c r="AG271" s="39">
        <v>147.465</v>
      </c>
      <c r="AH271" s="39">
        <v>151.653</v>
      </c>
      <c r="AI271" s="39">
        <v>158.792</v>
      </c>
      <c r="AJ271" s="39">
        <v>165.883</v>
      </c>
      <c r="AK271" s="39">
        <v>164.208</v>
      </c>
      <c r="AL271" s="39">
        <v>178.313</v>
      </c>
      <c r="AM271" s="39">
        <v>181.657</v>
      </c>
      <c r="AN271" s="39">
        <v>195.865</v>
      </c>
      <c r="AO271" s="39">
        <v>196.406</v>
      </c>
      <c r="AP271" s="39">
        <v>191.123</v>
      </c>
      <c r="AQ271" s="39">
        <v>192.483</v>
      </c>
      <c r="AR271" s="39">
        <v>199.145</v>
      </c>
      <c r="AS271" s="39">
        <v>192.347</v>
      </c>
      <c r="AT271" s="39">
        <v>193.113</v>
      </c>
      <c r="AU271" s="39">
        <v>175.873</v>
      </c>
      <c r="AV271" s="39">
        <v>167.384</v>
      </c>
      <c r="AW271" s="39">
        <v>153.036</v>
      </c>
      <c r="AX271" s="39">
        <v>139.702</v>
      </c>
      <c r="AY271" s="39">
        <v>126.516</v>
      </c>
      <c r="AZ271" s="39">
        <v>113.695</v>
      </c>
      <c r="BA271" s="39">
        <v>103.894</v>
      </c>
      <c r="BB271" s="39">
        <v>97.005</v>
      </c>
      <c r="BC271" s="39">
        <v>91.21599999999999</v>
      </c>
      <c r="BD271" s="39">
        <v>86.125</v>
      </c>
      <c r="BE271" s="39">
        <v>81.622</v>
      </c>
      <c r="BF271" s="39">
        <v>77.673</v>
      </c>
      <c r="BG271" s="39">
        <v>74.267</v>
      </c>
      <c r="BH271" s="39">
        <v>71.384</v>
      </c>
      <c r="BI271" s="39">
        <v>69.001</v>
      </c>
      <c r="BJ271" s="39">
        <v>67.07899999999999</v>
      </c>
      <c r="BK271" s="39">
        <v>65.568</v>
      </c>
      <c r="BL271" s="39">
        <v>64.40900000000001</v>
      </c>
      <c r="BM271" s="39">
        <v>63.522</v>
      </c>
      <c r="BN271" s="39">
        <v>62.82</v>
      </c>
      <c r="BO271" s="39">
        <v>62.215</v>
      </c>
      <c r="BP271" s="39">
        <v>61.619</v>
      </c>
      <c r="BQ271" s="39">
        <v>60.946</v>
      </c>
      <c r="BR271" s="39">
        <v>60.126</v>
      </c>
      <c r="BS271" s="39">
        <v>59.09</v>
      </c>
      <c r="BT271" s="39">
        <v>57.785</v>
      </c>
      <c r="BU271" s="39">
        <v>56.173</v>
      </c>
      <c r="BV271" s="39">
        <v>54.237</v>
      </c>
      <c r="BW271" s="39">
        <v>51.978</v>
      </c>
      <c r="BX271" s="39">
        <v>49.417</v>
      </c>
      <c r="BY271" s="39">
        <v>46.592</v>
      </c>
      <c r="BZ271" s="39">
        <v>43.554</v>
      </c>
      <c r="CA271" s="39">
        <v>40.365</v>
      </c>
      <c r="CB271" s="39">
        <v>37.088</v>
      </c>
      <c r="CC271" s="39">
        <v>33.788</v>
      </c>
      <c r="CD271" s="39">
        <v>30.524</v>
      </c>
      <c r="CE271" s="39">
        <v>27.355</v>
      </c>
    </row>
    <row r="272" ht="12.9" customHeight="1">
      <c r="A272" s="40">
        <v>50</v>
      </c>
      <c r="B272" s="39">
        <v>258.603</v>
      </c>
      <c r="C272" s="39">
        <v>277.134</v>
      </c>
      <c r="D272" s="39">
        <v>278.533</v>
      </c>
      <c r="E272" s="39">
        <v>281.685</v>
      </c>
      <c r="F272" s="39">
        <v>271.507</v>
      </c>
      <c r="G272" s="39">
        <v>277.518</v>
      </c>
      <c r="H272" s="39">
        <v>283.098</v>
      </c>
      <c r="I272" s="39">
        <v>285.144</v>
      </c>
      <c r="J272" s="39">
        <v>270.411</v>
      </c>
      <c r="K272" s="39">
        <v>276.91</v>
      </c>
      <c r="L272" s="39">
        <v>276.148</v>
      </c>
      <c r="M272" s="39">
        <v>290.346</v>
      </c>
      <c r="N272" s="39">
        <v>283.622</v>
      </c>
      <c r="O272" s="39">
        <v>290.16</v>
      </c>
      <c r="P272" s="39">
        <v>317.803</v>
      </c>
      <c r="Q272" s="39">
        <v>314.257</v>
      </c>
      <c r="R272" s="39">
        <v>307.056</v>
      </c>
      <c r="S272" s="39">
        <v>315.813</v>
      </c>
      <c r="T272" s="39">
        <v>296.306</v>
      </c>
      <c r="U272" s="39">
        <v>288.73</v>
      </c>
      <c r="V272" s="39">
        <v>271.244</v>
      </c>
      <c r="W272" s="39">
        <v>259.381</v>
      </c>
      <c r="X272" s="39">
        <v>246.93</v>
      </c>
      <c r="Y272" s="39">
        <v>232.24</v>
      </c>
      <c r="Z272" s="39">
        <v>216.064</v>
      </c>
      <c r="AA272" s="39">
        <v>204.004</v>
      </c>
      <c r="AB272" s="39">
        <v>196.388</v>
      </c>
      <c r="AC272" s="39">
        <v>188.636</v>
      </c>
      <c r="AD272" s="39">
        <v>174.633</v>
      </c>
      <c r="AE272" s="39">
        <v>166.484</v>
      </c>
      <c r="AF272" s="39">
        <v>155.375</v>
      </c>
      <c r="AG272" s="39">
        <v>152.708</v>
      </c>
      <c r="AH272" s="39">
        <v>146.702</v>
      </c>
      <c r="AI272" s="39">
        <v>150.873</v>
      </c>
      <c r="AJ272" s="39">
        <v>157.985</v>
      </c>
      <c r="AK272" s="39">
        <v>165.048</v>
      </c>
      <c r="AL272" s="39">
        <v>163.378</v>
      </c>
      <c r="AM272" s="39">
        <v>177.429</v>
      </c>
      <c r="AN272" s="39">
        <v>180.761</v>
      </c>
      <c r="AO272" s="39">
        <v>194.916</v>
      </c>
      <c r="AP272" s="39">
        <v>195.456</v>
      </c>
      <c r="AQ272" s="39">
        <v>190.194</v>
      </c>
      <c r="AR272" s="39">
        <v>191.55</v>
      </c>
      <c r="AS272" s="39">
        <v>198.189</v>
      </c>
      <c r="AT272" s="39">
        <v>191.417</v>
      </c>
      <c r="AU272" s="39">
        <v>192.181</v>
      </c>
      <c r="AV272" s="39">
        <v>175.005</v>
      </c>
      <c r="AW272" s="39">
        <v>166.548</v>
      </c>
      <c r="AX272" s="39">
        <v>152.253</v>
      </c>
      <c r="AY272" s="39">
        <v>138.966</v>
      </c>
      <c r="AZ272" s="39">
        <v>125.827</v>
      </c>
      <c r="BA272" s="39">
        <v>113.05</v>
      </c>
      <c r="BB272" s="39">
        <v>103.284</v>
      </c>
      <c r="BC272" s="39">
        <v>96.41800000000001</v>
      </c>
      <c r="BD272" s="39">
        <v>90.648</v>
      </c>
      <c r="BE272" s="39">
        <v>85.57299999999999</v>
      </c>
      <c r="BF272" s="39">
        <v>81.084</v>
      </c>
      <c r="BG272" s="39">
        <v>77.14700000000001</v>
      </c>
      <c r="BH272" s="39">
        <v>73.751</v>
      </c>
      <c r="BI272" s="39">
        <v>70.877</v>
      </c>
      <c r="BJ272" s="39">
        <v>68.5</v>
      </c>
      <c r="BK272" s="39">
        <v>66.583</v>
      </c>
      <c r="BL272" s="39">
        <v>65.07599999999999</v>
      </c>
      <c r="BM272" s="39">
        <v>63.919</v>
      </c>
      <c r="BN272" s="39">
        <v>63.034</v>
      </c>
      <c r="BO272" s="39">
        <v>62.332</v>
      </c>
      <c r="BP272" s="39">
        <v>61.728</v>
      </c>
      <c r="BQ272" s="39">
        <v>61.132</v>
      </c>
      <c r="BR272" s="39">
        <v>60.46</v>
      </c>
      <c r="BS272" s="39">
        <v>59.641</v>
      </c>
      <c r="BT272" s="39">
        <v>58.607</v>
      </c>
      <c r="BU272" s="39">
        <v>57.304</v>
      </c>
      <c r="BV272" s="39">
        <v>55.695</v>
      </c>
      <c r="BW272" s="39">
        <v>53.763</v>
      </c>
      <c r="BX272" s="39">
        <v>51.509</v>
      </c>
      <c r="BY272" s="39">
        <v>48.953</v>
      </c>
      <c r="BZ272" s="39">
        <v>46.133</v>
      </c>
      <c r="CA272" s="39">
        <v>43.102</v>
      </c>
      <c r="CB272" s="39">
        <v>39.919</v>
      </c>
      <c r="CC272" s="39">
        <v>36.649</v>
      </c>
      <c r="CD272" s="39">
        <v>33.354</v>
      </c>
      <c r="CE272" s="39">
        <v>30.097</v>
      </c>
    </row>
    <row r="273" ht="12.9" customHeight="1">
      <c r="A273" s="40">
        <v>51</v>
      </c>
      <c r="B273" s="39">
        <v>262.72</v>
      </c>
      <c r="C273" s="39">
        <v>257.498</v>
      </c>
      <c r="D273" s="39">
        <v>275.921</v>
      </c>
      <c r="E273" s="39">
        <v>277.281</v>
      </c>
      <c r="F273" s="39">
        <v>280.404</v>
      </c>
      <c r="G273" s="39">
        <v>270.261</v>
      </c>
      <c r="H273" s="39">
        <v>276.232</v>
      </c>
      <c r="I273" s="39">
        <v>281.782</v>
      </c>
      <c r="J273" s="39">
        <v>283.809</v>
      </c>
      <c r="K273" s="39">
        <v>269.135</v>
      </c>
      <c r="L273" s="39">
        <v>275.597</v>
      </c>
      <c r="M273" s="39">
        <v>274.83</v>
      </c>
      <c r="N273" s="39">
        <v>288.975</v>
      </c>
      <c r="O273" s="39">
        <v>282.292</v>
      </c>
      <c r="P273" s="39">
        <v>288.814</v>
      </c>
      <c r="Q273" s="39">
        <v>316.349</v>
      </c>
      <c r="R273" s="39">
        <v>312.834</v>
      </c>
      <c r="S273" s="39">
        <v>305.677</v>
      </c>
      <c r="T273" s="39">
        <v>314.409</v>
      </c>
      <c r="U273" s="39">
        <v>295.003</v>
      </c>
      <c r="V273" s="39">
        <v>287.454</v>
      </c>
      <c r="W273" s="39">
        <v>270.038</v>
      </c>
      <c r="X273" s="39">
        <v>258.221</v>
      </c>
      <c r="Y273" s="39">
        <v>245.818</v>
      </c>
      <c r="Z273" s="39">
        <v>231.186</v>
      </c>
      <c r="AA273" s="39">
        <v>215.075</v>
      </c>
      <c r="AB273" s="39">
        <v>203.061</v>
      </c>
      <c r="AC273" s="39">
        <v>195.473</v>
      </c>
      <c r="AD273" s="39">
        <v>187.748</v>
      </c>
      <c r="AE273" s="39">
        <v>173.799</v>
      </c>
      <c r="AF273" s="39">
        <v>165.68</v>
      </c>
      <c r="AG273" s="39">
        <v>154.612</v>
      </c>
      <c r="AH273" s="39">
        <v>151.957</v>
      </c>
      <c r="AI273" s="39">
        <v>145.976</v>
      </c>
      <c r="AJ273" s="39">
        <v>150.13</v>
      </c>
      <c r="AK273" s="39">
        <v>157.213</v>
      </c>
      <c r="AL273" s="39">
        <v>164.247</v>
      </c>
      <c r="AM273" s="39">
        <v>162.585</v>
      </c>
      <c r="AN273" s="39">
        <v>176.58</v>
      </c>
      <c r="AO273" s="39">
        <v>179.9</v>
      </c>
      <c r="AP273" s="39">
        <v>193.999</v>
      </c>
      <c r="AQ273" s="39">
        <v>194.538</v>
      </c>
      <c r="AR273" s="39">
        <v>189.3</v>
      </c>
      <c r="AS273" s="39">
        <v>190.652</v>
      </c>
      <c r="AT273" s="39">
        <v>197.267</v>
      </c>
      <c r="AU273" s="39">
        <v>190.524</v>
      </c>
      <c r="AV273" s="39">
        <v>191.288</v>
      </c>
      <c r="AW273" s="39">
        <v>174.181</v>
      </c>
      <c r="AX273" s="39">
        <v>165.759</v>
      </c>
      <c r="AY273" s="39">
        <v>151.52</v>
      </c>
      <c r="AZ273" s="39">
        <v>138.285</v>
      </c>
      <c r="BA273" s="39">
        <v>125.197</v>
      </c>
      <c r="BB273" s="39">
        <v>112.469</v>
      </c>
      <c r="BC273" s="39">
        <v>102.738</v>
      </c>
      <c r="BD273" s="39">
        <v>95.898</v>
      </c>
      <c r="BE273" s="39">
        <v>90.149</v>
      </c>
      <c r="BF273" s="39">
        <v>85.093</v>
      </c>
      <c r="BG273" s="39">
        <v>80.62</v>
      </c>
      <c r="BH273" s="39">
        <v>76.697</v>
      </c>
      <c r="BI273" s="39">
        <v>73.313</v>
      </c>
      <c r="BJ273" s="39">
        <v>70.44799999999999</v>
      </c>
      <c r="BK273" s="39">
        <v>68.07899999999999</v>
      </c>
      <c r="BL273" s="39">
        <v>66.169</v>
      </c>
      <c r="BM273" s="39">
        <v>64.66500000000001</v>
      </c>
      <c r="BN273" s="39">
        <v>63.512</v>
      </c>
      <c r="BO273" s="39">
        <v>62.629</v>
      </c>
      <c r="BP273" s="39">
        <v>61.929</v>
      </c>
      <c r="BQ273" s="39">
        <v>61.327</v>
      </c>
      <c r="BR273" s="39">
        <v>60.732</v>
      </c>
      <c r="BS273" s="39">
        <v>60.062</v>
      </c>
      <c r="BT273" s="39">
        <v>59.245</v>
      </c>
      <c r="BU273" s="39">
        <v>58.214</v>
      </c>
      <c r="BV273" s="39">
        <v>56.914</v>
      </c>
      <c r="BW273" s="39">
        <v>55.31</v>
      </c>
      <c r="BX273" s="39">
        <v>53.382</v>
      </c>
      <c r="BY273" s="39">
        <v>51.134</v>
      </c>
      <c r="BZ273" s="39">
        <v>48.585</v>
      </c>
      <c r="CA273" s="39">
        <v>45.772</v>
      </c>
      <c r="CB273" s="39">
        <v>42.749</v>
      </c>
      <c r="CC273" s="39">
        <v>39.574</v>
      </c>
      <c r="CD273" s="39">
        <v>36.311</v>
      </c>
      <c r="CE273" s="39">
        <v>33.024</v>
      </c>
    </row>
    <row r="274" ht="12.9" customHeight="1">
      <c r="A274" s="40">
        <v>52</v>
      </c>
      <c r="B274" s="39">
        <v>260.173</v>
      </c>
      <c r="C274" s="39">
        <v>261.512</v>
      </c>
      <c r="D274" s="39">
        <v>256.298</v>
      </c>
      <c r="E274" s="39">
        <v>274.612</v>
      </c>
      <c r="F274" s="39">
        <v>275.95</v>
      </c>
      <c r="G274" s="39">
        <v>279.048</v>
      </c>
      <c r="H274" s="39">
        <v>268.941</v>
      </c>
      <c r="I274" s="39">
        <v>274.88</v>
      </c>
      <c r="J274" s="39">
        <v>280.393</v>
      </c>
      <c r="K274" s="39">
        <v>282.406</v>
      </c>
      <c r="L274" s="39">
        <v>267.793</v>
      </c>
      <c r="M274" s="39">
        <v>274.218</v>
      </c>
      <c r="N274" s="39">
        <v>273.465</v>
      </c>
      <c r="O274" s="39">
        <v>287.554</v>
      </c>
      <c r="P274" s="39">
        <v>280.915</v>
      </c>
      <c r="Q274" s="39">
        <v>287.421</v>
      </c>
      <c r="R274" s="39">
        <v>314.843</v>
      </c>
      <c r="S274" s="39">
        <v>311.357</v>
      </c>
      <c r="T274" s="39">
        <v>304.247</v>
      </c>
      <c r="U274" s="39">
        <v>312.953</v>
      </c>
      <c r="V274" s="39">
        <v>293.631</v>
      </c>
      <c r="W274" s="39">
        <v>286.112</v>
      </c>
      <c r="X274" s="39">
        <v>268.773</v>
      </c>
      <c r="Y274" s="39">
        <v>257.005</v>
      </c>
      <c r="Z274" s="39">
        <v>244.656</v>
      </c>
      <c r="AA274" s="39">
        <v>230.087</v>
      </c>
      <c r="AB274" s="39">
        <v>214.045</v>
      </c>
      <c r="AC274" s="39">
        <v>202.082</v>
      </c>
      <c r="AD274" s="39">
        <v>194.524</v>
      </c>
      <c r="AE274" s="39">
        <v>186.83</v>
      </c>
      <c r="AF274" s="39">
        <v>172.94</v>
      </c>
      <c r="AG274" s="39">
        <v>164.853</v>
      </c>
      <c r="AH274" s="39">
        <v>153.836</v>
      </c>
      <c r="AI274" s="39">
        <v>151.193</v>
      </c>
      <c r="AJ274" s="39">
        <v>145.241</v>
      </c>
      <c r="AK274" s="39">
        <v>149.378</v>
      </c>
      <c r="AL274" s="39">
        <v>156.428</v>
      </c>
      <c r="AM274" s="39">
        <v>163.433</v>
      </c>
      <c r="AN274" s="39">
        <v>161.78</v>
      </c>
      <c r="AO274" s="39">
        <v>175.715</v>
      </c>
      <c r="AP274" s="39">
        <v>179.022</v>
      </c>
      <c r="AQ274" s="39">
        <v>193.062</v>
      </c>
      <c r="AR274" s="39">
        <v>193.602</v>
      </c>
      <c r="AS274" s="39">
        <v>188.388</v>
      </c>
      <c r="AT274" s="39">
        <v>189.737</v>
      </c>
      <c r="AU274" s="39">
        <v>196.328</v>
      </c>
      <c r="AV274" s="39">
        <v>189.616</v>
      </c>
      <c r="AW274" s="39">
        <v>190.38</v>
      </c>
      <c r="AX274" s="39">
        <v>173.347</v>
      </c>
      <c r="AY274" s="39">
        <v>164.961</v>
      </c>
      <c r="AZ274" s="39">
        <v>150.783</v>
      </c>
      <c r="BA274" s="39">
        <v>137.604</v>
      </c>
      <c r="BB274" s="39">
        <v>124.57</v>
      </c>
      <c r="BC274" s="39">
        <v>111.894</v>
      </c>
      <c r="BD274" s="39">
        <v>102.203</v>
      </c>
      <c r="BE274" s="39">
        <v>95.39100000000001</v>
      </c>
      <c r="BF274" s="39">
        <v>89.664</v>
      </c>
      <c r="BG274" s="39">
        <v>84.629</v>
      </c>
      <c r="BH274" s="39">
        <v>80.173</v>
      </c>
      <c r="BI274" s="39">
        <v>76.265</v>
      </c>
      <c r="BJ274" s="39">
        <v>72.89400000000001</v>
      </c>
      <c r="BK274" s="39">
        <v>70.039</v>
      </c>
      <c r="BL274" s="39">
        <v>67.679</v>
      </c>
      <c r="BM274" s="39">
        <v>65.776</v>
      </c>
      <c r="BN274" s="39">
        <v>64.27800000000001</v>
      </c>
      <c r="BO274" s="39">
        <v>63.129</v>
      </c>
      <c r="BP274" s="39">
        <v>62.249</v>
      </c>
      <c r="BQ274" s="39">
        <v>61.551</v>
      </c>
      <c r="BR274" s="39">
        <v>60.95</v>
      </c>
      <c r="BS274" s="39">
        <v>60.358</v>
      </c>
      <c r="BT274" s="39">
        <v>59.69</v>
      </c>
      <c r="BU274" s="39">
        <v>58.875</v>
      </c>
      <c r="BV274" s="39">
        <v>57.847</v>
      </c>
      <c r="BW274" s="39">
        <v>56.551</v>
      </c>
      <c r="BX274" s="39">
        <v>54.952</v>
      </c>
      <c r="BY274" s="39">
        <v>53.031</v>
      </c>
      <c r="BZ274" s="39">
        <v>50.789</v>
      </c>
      <c r="CA274" s="39">
        <v>48.247</v>
      </c>
      <c r="CB274" s="39">
        <v>45.443</v>
      </c>
      <c r="CC274" s="39">
        <v>42.428</v>
      </c>
      <c r="CD274" s="39">
        <v>39.262</v>
      </c>
      <c r="CE274" s="39">
        <v>36.008</v>
      </c>
    </row>
    <row r="275" ht="12.9" customHeight="1">
      <c r="A275" s="40">
        <v>53</v>
      </c>
      <c r="B275" s="39">
        <v>267.848</v>
      </c>
      <c r="C275" s="39">
        <v>258.903</v>
      </c>
      <c r="D275" s="39">
        <v>260.212</v>
      </c>
      <c r="E275" s="39">
        <v>254.994</v>
      </c>
      <c r="F275" s="39">
        <v>273.2</v>
      </c>
      <c r="G275" s="39">
        <v>274.522</v>
      </c>
      <c r="H275" s="39">
        <v>277.593</v>
      </c>
      <c r="I275" s="39">
        <v>267.532</v>
      </c>
      <c r="J275" s="39">
        <v>273.432</v>
      </c>
      <c r="K275" s="39">
        <v>278.912</v>
      </c>
      <c r="L275" s="39">
        <v>280.908</v>
      </c>
      <c r="M275" s="39">
        <v>266.362</v>
      </c>
      <c r="N275" s="39">
        <v>272.763</v>
      </c>
      <c r="O275" s="39">
        <v>272.023</v>
      </c>
      <c r="P275" s="39">
        <v>286.053</v>
      </c>
      <c r="Q275" s="39">
        <v>279.46</v>
      </c>
      <c r="R275" s="39">
        <v>285.948</v>
      </c>
      <c r="S275" s="39">
        <v>313.241</v>
      </c>
      <c r="T275" s="39">
        <v>309.783</v>
      </c>
      <c r="U275" s="39">
        <v>302.722</v>
      </c>
      <c r="V275" s="39">
        <v>311.378</v>
      </c>
      <c r="W275" s="39">
        <v>292.149</v>
      </c>
      <c r="X275" s="39">
        <v>284.663</v>
      </c>
      <c r="Y275" s="39">
        <v>267.405</v>
      </c>
      <c r="Z275" s="39">
        <v>255.691</v>
      </c>
      <c r="AA275" s="39">
        <v>243.398</v>
      </c>
      <c r="AB275" s="39">
        <v>228.897</v>
      </c>
      <c r="AC275" s="39">
        <v>212.93</v>
      </c>
      <c r="AD275" s="39">
        <v>201.021</v>
      </c>
      <c r="AE275" s="39">
        <v>193.495</v>
      </c>
      <c r="AF275" s="39">
        <v>185.834</v>
      </c>
      <c r="AG275" s="39">
        <v>172.007</v>
      </c>
      <c r="AH275" s="39">
        <v>163.961</v>
      </c>
      <c r="AI275" s="39">
        <v>152.998</v>
      </c>
      <c r="AJ275" s="39">
        <v>150.37</v>
      </c>
      <c r="AK275" s="39">
        <v>144.447</v>
      </c>
      <c r="AL275" s="39">
        <v>148.563</v>
      </c>
      <c r="AM275" s="39">
        <v>155.582</v>
      </c>
      <c r="AN275" s="39">
        <v>162.555</v>
      </c>
      <c r="AO275" s="39">
        <v>160.911</v>
      </c>
      <c r="AP275" s="39">
        <v>174.782</v>
      </c>
      <c r="AQ275" s="39">
        <v>178.076</v>
      </c>
      <c r="AR275" s="39">
        <v>192.054</v>
      </c>
      <c r="AS275" s="39">
        <v>192.593</v>
      </c>
      <c r="AT275" s="39">
        <v>187.406</v>
      </c>
      <c r="AU275" s="39">
        <v>188.752</v>
      </c>
      <c r="AV275" s="39">
        <v>195.315</v>
      </c>
      <c r="AW275" s="39">
        <v>188.637</v>
      </c>
      <c r="AX275" s="39">
        <v>189.401</v>
      </c>
      <c r="AY275" s="39">
        <v>172.446</v>
      </c>
      <c r="AZ275" s="39">
        <v>164.1</v>
      </c>
      <c r="BA275" s="39">
        <v>149.986</v>
      </c>
      <c r="BB275" s="39">
        <v>136.866</v>
      </c>
      <c r="BC275" s="39">
        <v>123.89</v>
      </c>
      <c r="BD275" s="39">
        <v>111.27</v>
      </c>
      <c r="BE275" s="39">
        <v>101.621</v>
      </c>
      <c r="BF275" s="39">
        <v>94.83799999999999</v>
      </c>
      <c r="BG275" s="39">
        <v>89.137</v>
      </c>
      <c r="BH275" s="39">
        <v>84.122</v>
      </c>
      <c r="BI275" s="39">
        <v>79.685</v>
      </c>
      <c r="BJ275" s="39">
        <v>75.79300000000001</v>
      </c>
      <c r="BK275" s="39">
        <v>72.43600000000001</v>
      </c>
      <c r="BL275" s="39">
        <v>69.593</v>
      </c>
      <c r="BM275" s="39">
        <v>67.242</v>
      </c>
      <c r="BN275" s="39">
        <v>65.346</v>
      </c>
      <c r="BO275" s="39">
        <v>63.854</v>
      </c>
      <c r="BP275" s="39">
        <v>62.709</v>
      </c>
      <c r="BQ275" s="39">
        <v>61.832</v>
      </c>
      <c r="BR275" s="39">
        <v>61.137</v>
      </c>
      <c r="BS275" s="39">
        <v>60.538</v>
      </c>
      <c r="BT275" s="39">
        <v>59.947</v>
      </c>
      <c r="BU275" s="39">
        <v>59.282</v>
      </c>
      <c r="BV275" s="39">
        <v>58.47</v>
      </c>
      <c r="BW275" s="39">
        <v>57.445</v>
      </c>
      <c r="BX275" s="39">
        <v>56.154</v>
      </c>
      <c r="BY275" s="39">
        <v>54.56</v>
      </c>
      <c r="BZ275" s="39">
        <v>52.645</v>
      </c>
      <c r="CA275" s="39">
        <v>50.41</v>
      </c>
      <c r="CB275" s="39">
        <v>47.877</v>
      </c>
      <c r="CC275" s="39">
        <v>45.081</v>
      </c>
      <c r="CD275" s="39">
        <v>42.076</v>
      </c>
      <c r="CE275" s="39">
        <v>38.919</v>
      </c>
    </row>
    <row r="276" ht="12.9" customHeight="1">
      <c r="A276" s="40">
        <v>54</v>
      </c>
      <c r="B276" s="39">
        <v>265.425</v>
      </c>
      <c r="C276" s="39">
        <v>266.467</v>
      </c>
      <c r="D276" s="39">
        <v>257.542</v>
      </c>
      <c r="E276" s="39">
        <v>258.812</v>
      </c>
      <c r="F276" s="39">
        <v>253.608</v>
      </c>
      <c r="G276" s="39">
        <v>271.706</v>
      </c>
      <c r="H276" s="39">
        <v>273.01</v>
      </c>
      <c r="I276" s="39">
        <v>276.06</v>
      </c>
      <c r="J276" s="39">
        <v>266.045</v>
      </c>
      <c r="K276" s="39">
        <v>271.908</v>
      </c>
      <c r="L276" s="39">
        <v>277.352</v>
      </c>
      <c r="M276" s="39">
        <v>279.331</v>
      </c>
      <c r="N276" s="39">
        <v>264.877</v>
      </c>
      <c r="O276" s="39">
        <v>271.256</v>
      </c>
      <c r="P276" s="39">
        <v>270.537</v>
      </c>
      <c r="Q276" s="39">
        <v>284.508</v>
      </c>
      <c r="R276" s="39">
        <v>277.971</v>
      </c>
      <c r="S276" s="39">
        <v>284.438</v>
      </c>
      <c r="T276" s="39">
        <v>311.6</v>
      </c>
      <c r="U276" s="39">
        <v>308.18</v>
      </c>
      <c r="V276" s="39">
        <v>301.152</v>
      </c>
      <c r="W276" s="39">
        <v>309.758</v>
      </c>
      <c r="X276" s="39">
        <v>290.629</v>
      </c>
      <c r="Y276" s="39">
        <v>283.178</v>
      </c>
      <c r="Z276" s="39">
        <v>266.01</v>
      </c>
      <c r="AA276" s="39">
        <v>254.356</v>
      </c>
      <c r="AB276" s="39">
        <v>242.125</v>
      </c>
      <c r="AC276" s="39">
        <v>227.698</v>
      </c>
      <c r="AD276" s="39">
        <v>211.812</v>
      </c>
      <c r="AE276" s="39">
        <v>199.963</v>
      </c>
      <c r="AF276" s="39">
        <v>192.474</v>
      </c>
      <c r="AG276" s="39">
        <v>184.85</v>
      </c>
      <c r="AH276" s="39">
        <v>171.097</v>
      </c>
      <c r="AI276" s="39">
        <v>163.094</v>
      </c>
      <c r="AJ276" s="39">
        <v>152.19</v>
      </c>
      <c r="AK276" s="39">
        <v>149.578</v>
      </c>
      <c r="AL276" s="39">
        <v>143.686</v>
      </c>
      <c r="AM276" s="39">
        <v>147.783</v>
      </c>
      <c r="AN276" s="39">
        <v>154.768</v>
      </c>
      <c r="AO276" s="39">
        <v>161.708</v>
      </c>
      <c r="AP276" s="39">
        <v>160.074</v>
      </c>
      <c r="AQ276" s="39">
        <v>173.879</v>
      </c>
      <c r="AR276" s="39">
        <v>177.159</v>
      </c>
      <c r="AS276" s="39">
        <v>191.071</v>
      </c>
      <c r="AT276" s="39">
        <v>191.611</v>
      </c>
      <c r="AU276" s="39">
        <v>186.454</v>
      </c>
      <c r="AV276" s="39">
        <v>187.797</v>
      </c>
      <c r="AW276" s="39">
        <v>194.332</v>
      </c>
      <c r="AX276" s="39">
        <v>187.69</v>
      </c>
      <c r="AY276" s="39">
        <v>188.454</v>
      </c>
      <c r="AZ276" s="39">
        <v>171.584</v>
      </c>
      <c r="BA276" s="39">
        <v>163.281</v>
      </c>
      <c r="BB276" s="39">
        <v>149.236</v>
      </c>
      <c r="BC276" s="39">
        <v>136.181</v>
      </c>
      <c r="BD276" s="39">
        <v>123.267</v>
      </c>
      <c r="BE276" s="39">
        <v>110.706</v>
      </c>
      <c r="BF276" s="39">
        <v>101.104</v>
      </c>
      <c r="BG276" s="39">
        <v>94.35299999999999</v>
      </c>
      <c r="BH276" s="39">
        <v>88.678</v>
      </c>
      <c r="BI276" s="39">
        <v>83.687</v>
      </c>
      <c r="BJ276" s="39">
        <v>79.271</v>
      </c>
      <c r="BK276" s="39">
        <v>75.39700000000001</v>
      </c>
      <c r="BL276" s="39">
        <v>72.05500000000001</v>
      </c>
      <c r="BM276" s="39">
        <v>69.22499999999999</v>
      </c>
      <c r="BN276" s="39">
        <v>66.88500000000001</v>
      </c>
      <c r="BO276" s="39">
        <v>64.998</v>
      </c>
      <c r="BP276" s="39">
        <v>63.513</v>
      </c>
      <c r="BQ276" s="39">
        <v>62.374</v>
      </c>
      <c r="BR276" s="39">
        <v>61.501</v>
      </c>
      <c r="BS276" s="39">
        <v>60.809</v>
      </c>
      <c r="BT276" s="39">
        <v>60.213</v>
      </c>
      <c r="BU276" s="39">
        <v>59.626</v>
      </c>
      <c r="BV276" s="39">
        <v>58.963</v>
      </c>
      <c r="BW276" s="39">
        <v>58.155</v>
      </c>
      <c r="BX276" s="39">
        <v>57.135</v>
      </c>
      <c r="BY276" s="39">
        <v>55.849</v>
      </c>
      <c r="BZ276" s="39">
        <v>54.262</v>
      </c>
      <c r="CA276" s="39">
        <v>52.354</v>
      </c>
      <c r="CB276" s="39">
        <v>50.128</v>
      </c>
      <c r="CC276" s="39">
        <v>47.604</v>
      </c>
      <c r="CD276" s="39">
        <v>44.819</v>
      </c>
      <c r="CE276" s="39">
        <v>41.824</v>
      </c>
    </row>
    <row r="277" ht="12.9" customHeight="1">
      <c r="A277" s="40">
        <v>55</v>
      </c>
      <c r="B277" s="39">
        <v>278.126</v>
      </c>
      <c r="C277" s="39">
        <v>263.991</v>
      </c>
      <c r="D277" s="39">
        <v>264.981</v>
      </c>
      <c r="E277" s="39">
        <v>256.063</v>
      </c>
      <c r="F277" s="39">
        <v>257.31</v>
      </c>
      <c r="G277" s="39">
        <v>252.126</v>
      </c>
      <c r="H277" s="39">
        <v>270.108</v>
      </c>
      <c r="I277" s="39">
        <v>271.4</v>
      </c>
      <c r="J277" s="39">
        <v>274.423</v>
      </c>
      <c r="K277" s="39">
        <v>264.462</v>
      </c>
      <c r="L277" s="39">
        <v>270.284</v>
      </c>
      <c r="M277" s="39">
        <v>275.69</v>
      </c>
      <c r="N277" s="39">
        <v>277.672</v>
      </c>
      <c r="O277" s="39">
        <v>263.318</v>
      </c>
      <c r="P277" s="39">
        <v>269.68</v>
      </c>
      <c r="Q277" s="39">
        <v>268.986</v>
      </c>
      <c r="R277" s="39">
        <v>282.898</v>
      </c>
      <c r="S277" s="39">
        <v>276.417</v>
      </c>
      <c r="T277" s="39">
        <v>282.866</v>
      </c>
      <c r="U277" s="39">
        <v>309.892</v>
      </c>
      <c r="V277" s="39">
        <v>306.487</v>
      </c>
      <c r="W277" s="39">
        <v>299.495</v>
      </c>
      <c r="X277" s="39">
        <v>308.049</v>
      </c>
      <c r="Y277" s="39">
        <v>289.025</v>
      </c>
      <c r="Z277" s="39">
        <v>281.615</v>
      </c>
      <c r="AA277" s="39">
        <v>264.542</v>
      </c>
      <c r="AB277" s="39">
        <v>252.951</v>
      </c>
      <c r="AC277" s="39">
        <v>240.787</v>
      </c>
      <c r="AD277" s="39">
        <v>226.439</v>
      </c>
      <c r="AE277" s="39">
        <v>210.64</v>
      </c>
      <c r="AF277" s="39">
        <v>198.855</v>
      </c>
      <c r="AG277" s="39">
        <v>191.404</v>
      </c>
      <c r="AH277" s="39">
        <v>183.826</v>
      </c>
      <c r="AI277" s="39">
        <v>170.152</v>
      </c>
      <c r="AJ277" s="39">
        <v>162.196</v>
      </c>
      <c r="AK277" s="39">
        <v>151.355</v>
      </c>
      <c r="AL277" s="39">
        <v>148.757</v>
      </c>
      <c r="AM277" s="39">
        <v>142.9</v>
      </c>
      <c r="AN277" s="39">
        <v>146.977</v>
      </c>
      <c r="AO277" s="39">
        <v>153.927</v>
      </c>
      <c r="AP277" s="39">
        <v>160.83</v>
      </c>
      <c r="AQ277" s="39">
        <v>159.208</v>
      </c>
      <c r="AR277" s="39">
        <v>172.942</v>
      </c>
      <c r="AS277" s="39">
        <v>176.208</v>
      </c>
      <c r="AT277" s="39">
        <v>190.049</v>
      </c>
      <c r="AU277" s="39">
        <v>190.591</v>
      </c>
      <c r="AV277" s="39">
        <v>185.464</v>
      </c>
      <c r="AW277" s="39">
        <v>186.804</v>
      </c>
      <c r="AX277" s="39">
        <v>193.31</v>
      </c>
      <c r="AY277" s="39">
        <v>186.707</v>
      </c>
      <c r="AZ277" s="39">
        <v>187.471</v>
      </c>
      <c r="BA277" s="39">
        <v>170.691</v>
      </c>
      <c r="BB277" s="39">
        <v>162.434</v>
      </c>
      <c r="BC277" s="39">
        <v>148.464</v>
      </c>
      <c r="BD277" s="39">
        <v>135.476</v>
      </c>
      <c r="BE277" s="39">
        <v>122.629</v>
      </c>
      <c r="BF277" s="39">
        <v>110.133</v>
      </c>
      <c r="BG277" s="39">
        <v>100.579</v>
      </c>
      <c r="BH277" s="39">
        <v>93.863</v>
      </c>
      <c r="BI277" s="39">
        <v>88.217</v>
      </c>
      <c r="BJ277" s="39">
        <v>83.252</v>
      </c>
      <c r="BK277" s="39">
        <v>78.858</v>
      </c>
      <c r="BL277" s="39">
        <v>75.003</v>
      </c>
      <c r="BM277" s="39">
        <v>71.678</v>
      </c>
      <c r="BN277" s="39">
        <v>68.86199999999999</v>
      </c>
      <c r="BO277" s="39">
        <v>66.53400000000001</v>
      </c>
      <c r="BP277" s="39">
        <v>64.65600000000001</v>
      </c>
      <c r="BQ277" s="39">
        <v>63.178</v>
      </c>
      <c r="BR277" s="39">
        <v>62.045</v>
      </c>
      <c r="BS277" s="39">
        <v>61.177</v>
      </c>
      <c r="BT277" s="39">
        <v>60.489</v>
      </c>
      <c r="BU277" s="39">
        <v>59.896</v>
      </c>
      <c r="BV277" s="39">
        <v>59.312</v>
      </c>
      <c r="BW277" s="39">
        <v>58.653</v>
      </c>
      <c r="BX277" s="39">
        <v>57.849</v>
      </c>
      <c r="BY277" s="39">
        <v>56.834</v>
      </c>
      <c r="BZ277" s="39">
        <v>55.554</v>
      </c>
      <c r="CA277" s="39">
        <v>53.973</v>
      </c>
      <c r="CB277" s="39">
        <v>52.074</v>
      </c>
      <c r="CC277" s="39">
        <v>49.858</v>
      </c>
      <c r="CD277" s="39">
        <v>47.344</v>
      </c>
      <c r="CE277" s="39">
        <v>44.57</v>
      </c>
    </row>
    <row r="278" ht="12.9" customHeight="1">
      <c r="A278" s="40">
        <v>56</v>
      </c>
      <c r="B278" s="39">
        <v>297.528</v>
      </c>
      <c r="C278" s="39">
        <v>276.511</v>
      </c>
      <c r="D278" s="39">
        <v>262.409</v>
      </c>
      <c r="E278" s="39">
        <v>263.342</v>
      </c>
      <c r="F278" s="39">
        <v>254.462</v>
      </c>
      <c r="G278" s="39">
        <v>255.691</v>
      </c>
      <c r="H278" s="39">
        <v>250.526</v>
      </c>
      <c r="I278" s="39">
        <v>268.391</v>
      </c>
      <c r="J278" s="39">
        <v>269.665</v>
      </c>
      <c r="K278" s="39">
        <v>272.664</v>
      </c>
      <c r="L278" s="39">
        <v>262.757</v>
      </c>
      <c r="M278" s="39">
        <v>268.535</v>
      </c>
      <c r="N278" s="39">
        <v>273.927</v>
      </c>
      <c r="O278" s="39">
        <v>275.916</v>
      </c>
      <c r="P278" s="39">
        <v>261.676</v>
      </c>
      <c r="Q278" s="39">
        <v>268.023</v>
      </c>
      <c r="R278" s="39">
        <v>267.362</v>
      </c>
      <c r="S278" s="39">
        <v>281.21</v>
      </c>
      <c r="T278" s="39">
        <v>274.794</v>
      </c>
      <c r="U278" s="39">
        <v>281.229</v>
      </c>
      <c r="V278" s="39">
        <v>308.082</v>
      </c>
      <c r="W278" s="39">
        <v>304.693</v>
      </c>
      <c r="X278" s="39">
        <v>297.743</v>
      </c>
      <c r="Y278" s="39">
        <v>306.238</v>
      </c>
      <c r="Z278" s="39">
        <v>287.329</v>
      </c>
      <c r="AA278" s="39">
        <v>279.961</v>
      </c>
      <c r="AB278" s="39">
        <v>262.99</v>
      </c>
      <c r="AC278" s="39">
        <v>251.467</v>
      </c>
      <c r="AD278" s="39">
        <v>239.374</v>
      </c>
      <c r="AE278" s="39">
        <v>225.111</v>
      </c>
      <c r="AF278" s="39">
        <v>209.405</v>
      </c>
      <c r="AG278" s="39">
        <v>197.688</v>
      </c>
      <c r="AH278" s="39">
        <v>190.286</v>
      </c>
      <c r="AI278" s="39">
        <v>182.755</v>
      </c>
      <c r="AJ278" s="39">
        <v>169.166</v>
      </c>
      <c r="AK278" s="39">
        <v>161.261</v>
      </c>
      <c r="AL278" s="39">
        <v>150.484</v>
      </c>
      <c r="AM278" s="39">
        <v>147.905</v>
      </c>
      <c r="AN278" s="39">
        <v>142.084</v>
      </c>
      <c r="AO278" s="39">
        <v>146.139</v>
      </c>
      <c r="AP278" s="39">
        <v>153.05</v>
      </c>
      <c r="AQ278" s="39">
        <v>159.917</v>
      </c>
      <c r="AR278" s="39">
        <v>158.307</v>
      </c>
      <c r="AS278" s="39">
        <v>171.964</v>
      </c>
      <c r="AT278" s="39">
        <v>175.215</v>
      </c>
      <c r="AU278" s="39">
        <v>188.981</v>
      </c>
      <c r="AV278" s="39">
        <v>189.524</v>
      </c>
      <c r="AW278" s="39">
        <v>184.431</v>
      </c>
      <c r="AX278" s="39">
        <v>185.768</v>
      </c>
      <c r="AY278" s="39">
        <v>192.242</v>
      </c>
      <c r="AZ278" s="39">
        <v>185.68</v>
      </c>
      <c r="BA278" s="39">
        <v>186.444</v>
      </c>
      <c r="BB278" s="39">
        <v>169.761</v>
      </c>
      <c r="BC278" s="39">
        <v>161.553</v>
      </c>
      <c r="BD278" s="39">
        <v>147.662</v>
      </c>
      <c r="BE278" s="39">
        <v>134.747</v>
      </c>
      <c r="BF278" s="39">
        <v>121.972</v>
      </c>
      <c r="BG278" s="39">
        <v>109.544</v>
      </c>
      <c r="BH278" s="39">
        <v>100.043</v>
      </c>
      <c r="BI278" s="39">
        <v>93.364</v>
      </c>
      <c r="BJ278" s="39">
        <v>87.749</v>
      </c>
      <c r="BK278" s="39">
        <v>82.81100000000001</v>
      </c>
      <c r="BL278" s="39">
        <v>78.44</v>
      </c>
      <c r="BM278" s="39">
        <v>74.607</v>
      </c>
      <c r="BN278" s="39">
        <v>71.29900000000001</v>
      </c>
      <c r="BO278" s="39">
        <v>68.499</v>
      </c>
      <c r="BP278" s="39">
        <v>66.18300000000001</v>
      </c>
      <c r="BQ278" s="39">
        <v>64.315</v>
      </c>
      <c r="BR278" s="39">
        <v>62.845</v>
      </c>
      <c r="BS278" s="39">
        <v>61.718</v>
      </c>
      <c r="BT278" s="39">
        <v>60.855</v>
      </c>
      <c r="BU278" s="39">
        <v>60.171</v>
      </c>
      <c r="BV278" s="39">
        <v>59.583</v>
      </c>
      <c r="BW278" s="39">
        <v>59.002</v>
      </c>
      <c r="BX278" s="39">
        <v>58.347</v>
      </c>
      <c r="BY278" s="39">
        <v>57.547</v>
      </c>
      <c r="BZ278" s="39">
        <v>56.537</v>
      </c>
      <c r="CA278" s="39">
        <v>55.264</v>
      </c>
      <c r="CB278" s="39">
        <v>53.691</v>
      </c>
      <c r="CC278" s="39">
        <v>51.801</v>
      </c>
      <c r="CD278" s="39">
        <v>49.595</v>
      </c>
      <c r="CE278" s="39">
        <v>47.092</v>
      </c>
    </row>
    <row r="279" ht="12.9" customHeight="1">
      <c r="A279" s="40">
        <v>57</v>
      </c>
      <c r="B279" s="39">
        <v>304.515</v>
      </c>
      <c r="C279" s="39">
        <v>295.627</v>
      </c>
      <c r="D279" s="39">
        <v>274.716</v>
      </c>
      <c r="E279" s="39">
        <v>260.674</v>
      </c>
      <c r="F279" s="39">
        <v>261.584</v>
      </c>
      <c r="G279" s="39">
        <v>252.754</v>
      </c>
      <c r="H279" s="39">
        <v>253.962</v>
      </c>
      <c r="I279" s="39">
        <v>248.827</v>
      </c>
      <c r="J279" s="39">
        <v>266.563</v>
      </c>
      <c r="K279" s="39">
        <v>267.823</v>
      </c>
      <c r="L279" s="39">
        <v>270.794</v>
      </c>
      <c r="M279" s="39">
        <v>260.947</v>
      </c>
      <c r="N279" s="39">
        <v>266.707</v>
      </c>
      <c r="O279" s="39">
        <v>272.084</v>
      </c>
      <c r="P279" s="39">
        <v>274.086</v>
      </c>
      <c r="Q279" s="39">
        <v>259.969</v>
      </c>
      <c r="R279" s="39">
        <v>266.304</v>
      </c>
      <c r="S279" s="39">
        <v>265.671</v>
      </c>
      <c r="T279" s="39">
        <v>279.454</v>
      </c>
      <c r="U279" s="39">
        <v>273.109</v>
      </c>
      <c r="V279" s="39">
        <v>279.497</v>
      </c>
      <c r="W279" s="39">
        <v>306.167</v>
      </c>
      <c r="X279" s="39">
        <v>302.799</v>
      </c>
      <c r="Y279" s="39">
        <v>295.89</v>
      </c>
      <c r="Z279" s="39">
        <v>304.327</v>
      </c>
      <c r="AA279" s="39">
        <v>285.542</v>
      </c>
      <c r="AB279" s="39">
        <v>278.221</v>
      </c>
      <c r="AC279" s="39">
        <v>261.359</v>
      </c>
      <c r="AD279" s="39">
        <v>249.911</v>
      </c>
      <c r="AE279" s="39">
        <v>237.896</v>
      </c>
      <c r="AF279" s="39">
        <v>223.724</v>
      </c>
      <c r="AG279" s="39">
        <v>208.118</v>
      </c>
      <c r="AH279" s="39">
        <v>196.481</v>
      </c>
      <c r="AI279" s="39">
        <v>189.129</v>
      </c>
      <c r="AJ279" s="39">
        <v>181.651</v>
      </c>
      <c r="AK279" s="39">
        <v>168.153</v>
      </c>
      <c r="AL279" s="39">
        <v>160.3</v>
      </c>
      <c r="AM279" s="39">
        <v>149.596</v>
      </c>
      <c r="AN279" s="39">
        <v>147.035</v>
      </c>
      <c r="AO279" s="39">
        <v>141.254</v>
      </c>
      <c r="AP279" s="39">
        <v>145.286</v>
      </c>
      <c r="AQ279" s="39">
        <v>152.157</v>
      </c>
      <c r="AR279" s="39">
        <v>158.983</v>
      </c>
      <c r="AS279" s="39">
        <v>157.387</v>
      </c>
      <c r="AT279" s="39">
        <v>170.964</v>
      </c>
      <c r="AU279" s="39">
        <v>174.199</v>
      </c>
      <c r="AV279" s="39">
        <v>187.885</v>
      </c>
      <c r="AW279" s="39">
        <v>188.43</v>
      </c>
      <c r="AX279" s="39">
        <v>183.372</v>
      </c>
      <c r="AY279" s="39">
        <v>184.706</v>
      </c>
      <c r="AZ279" s="39">
        <v>191.146</v>
      </c>
      <c r="BA279" s="39">
        <v>184.628</v>
      </c>
      <c r="BB279" s="39">
        <v>185.394</v>
      </c>
      <c r="BC279" s="39">
        <v>168.813</v>
      </c>
      <c r="BD279" s="39">
        <v>160.658</v>
      </c>
      <c r="BE279" s="39">
        <v>146.852</v>
      </c>
      <c r="BF279" s="39">
        <v>134.017</v>
      </c>
      <c r="BG279" s="39">
        <v>121.318</v>
      </c>
      <c r="BH279" s="39">
        <v>108.964</v>
      </c>
      <c r="BI279" s="39">
        <v>99.52</v>
      </c>
      <c r="BJ279" s="39">
        <v>92.881</v>
      </c>
      <c r="BK279" s="39">
        <v>87.3</v>
      </c>
      <c r="BL279" s="39">
        <v>82.39100000000001</v>
      </c>
      <c r="BM279" s="39">
        <v>78.04600000000001</v>
      </c>
      <c r="BN279" s="39">
        <v>74.235</v>
      </c>
      <c r="BO279" s="39">
        <v>70.94799999999999</v>
      </c>
      <c r="BP279" s="39">
        <v>68.164</v>
      </c>
      <c r="BQ279" s="39">
        <v>65.86199999999999</v>
      </c>
      <c r="BR279" s="39">
        <v>64.005</v>
      </c>
      <c r="BS279" s="39">
        <v>62.545</v>
      </c>
      <c r="BT279" s="39">
        <v>61.425</v>
      </c>
      <c r="BU279" s="39">
        <v>60.568</v>
      </c>
      <c r="BV279" s="39">
        <v>59.889</v>
      </c>
      <c r="BW279" s="39">
        <v>59.304</v>
      </c>
      <c r="BX279" s="39">
        <v>58.728</v>
      </c>
      <c r="BY279" s="39">
        <v>58.077</v>
      </c>
      <c r="BZ279" s="39">
        <v>57.283</v>
      </c>
      <c r="CA279" s="39">
        <v>56.28</v>
      </c>
      <c r="CB279" s="39">
        <v>55.013</v>
      </c>
      <c r="CC279" s="39">
        <v>53.45</v>
      </c>
      <c r="CD279" s="39">
        <v>51.57</v>
      </c>
      <c r="CE279" s="39">
        <v>49.375</v>
      </c>
    </row>
    <row r="280" ht="12.9" customHeight="1">
      <c r="A280" s="40">
        <v>58</v>
      </c>
      <c r="B280" s="39">
        <v>313.486</v>
      </c>
      <c r="C280" s="39">
        <v>302.386</v>
      </c>
      <c r="D280" s="39">
        <v>293.535</v>
      </c>
      <c r="E280" s="39">
        <v>272.743</v>
      </c>
      <c r="F280" s="39">
        <v>258.785</v>
      </c>
      <c r="G280" s="39">
        <v>259.678</v>
      </c>
      <c r="H280" s="39">
        <v>250.898</v>
      </c>
      <c r="I280" s="39">
        <v>252.093</v>
      </c>
      <c r="J280" s="39">
        <v>246.986</v>
      </c>
      <c r="K280" s="39">
        <v>264.589</v>
      </c>
      <c r="L280" s="39">
        <v>265.832</v>
      </c>
      <c r="M280" s="39">
        <v>268.775</v>
      </c>
      <c r="N280" s="39">
        <v>259.014</v>
      </c>
      <c r="O280" s="39">
        <v>264.747</v>
      </c>
      <c r="P280" s="39">
        <v>270.105</v>
      </c>
      <c r="Q280" s="39">
        <v>272.112</v>
      </c>
      <c r="R280" s="39">
        <v>258.12</v>
      </c>
      <c r="S280" s="39">
        <v>264.426</v>
      </c>
      <c r="T280" s="39">
        <v>263.817</v>
      </c>
      <c r="U280" s="39">
        <v>277.52</v>
      </c>
      <c r="V280" s="39">
        <v>271.216</v>
      </c>
      <c r="W280" s="39">
        <v>277.553</v>
      </c>
      <c r="X280" s="39">
        <v>304.028</v>
      </c>
      <c r="Y280" s="39">
        <v>300.679</v>
      </c>
      <c r="Z280" s="39">
        <v>293.817</v>
      </c>
      <c r="AA280" s="39">
        <v>302.191</v>
      </c>
      <c r="AB280" s="39">
        <v>283.536</v>
      </c>
      <c r="AC280" s="39">
        <v>276.264</v>
      </c>
      <c r="AD280" s="39">
        <v>259.52</v>
      </c>
      <c r="AE280" s="39">
        <v>248.15</v>
      </c>
      <c r="AF280" s="39">
        <v>236.216</v>
      </c>
      <c r="AG280" s="39">
        <v>222.141</v>
      </c>
      <c r="AH280" s="39">
        <v>206.649</v>
      </c>
      <c r="AI280" s="39">
        <v>195.096</v>
      </c>
      <c r="AJ280" s="39">
        <v>187.799</v>
      </c>
      <c r="AK280" s="39">
        <v>180.375</v>
      </c>
      <c r="AL280" s="39">
        <v>166.971</v>
      </c>
      <c r="AM280" s="39">
        <v>159.175</v>
      </c>
      <c r="AN280" s="39">
        <v>148.547</v>
      </c>
      <c r="AO280" s="39">
        <v>146.006</v>
      </c>
      <c r="AP280" s="39">
        <v>140.266</v>
      </c>
      <c r="AQ280" s="39">
        <v>144.273</v>
      </c>
      <c r="AR280" s="39">
        <v>151.1</v>
      </c>
      <c r="AS280" s="39">
        <v>157.883</v>
      </c>
      <c r="AT280" s="39">
        <v>156.301</v>
      </c>
      <c r="AU280" s="39">
        <v>169.79</v>
      </c>
      <c r="AV280" s="39">
        <v>173.007</v>
      </c>
      <c r="AW280" s="39">
        <v>186.608</v>
      </c>
      <c r="AX280" s="39">
        <v>187.153</v>
      </c>
      <c r="AY280" s="39">
        <v>182.132</v>
      </c>
      <c r="AZ280" s="39">
        <v>183.462</v>
      </c>
      <c r="BA280" s="39">
        <v>189.866</v>
      </c>
      <c r="BB280" s="39">
        <v>183.394</v>
      </c>
      <c r="BC280" s="39">
        <v>184.16</v>
      </c>
      <c r="BD280" s="39">
        <v>167.689</v>
      </c>
      <c r="BE280" s="39">
        <v>159.59</v>
      </c>
      <c r="BF280" s="39">
        <v>145.874</v>
      </c>
      <c r="BG280" s="39">
        <v>133.122</v>
      </c>
      <c r="BH280" s="39">
        <v>120.505</v>
      </c>
      <c r="BI280" s="39">
        <v>108.23</v>
      </c>
      <c r="BJ280" s="39">
        <v>98.845</v>
      </c>
      <c r="BK280" s="39">
        <v>92.248</v>
      </c>
      <c r="BL280" s="39">
        <v>86.702</v>
      </c>
      <c r="BM280" s="39">
        <v>81.824</v>
      </c>
      <c r="BN280" s="39">
        <v>77.50700000000001</v>
      </c>
      <c r="BO280" s="39">
        <v>73.72</v>
      </c>
      <c r="BP280" s="39">
        <v>70.453</v>
      </c>
      <c r="BQ280" s="39">
        <v>67.68600000000001</v>
      </c>
      <c r="BR280" s="39">
        <v>65.398</v>
      </c>
      <c r="BS280" s="39">
        <v>63.553</v>
      </c>
      <c r="BT280" s="39">
        <v>62.102</v>
      </c>
      <c r="BU280" s="39">
        <v>60.989</v>
      </c>
      <c r="BV280" s="39">
        <v>60.137</v>
      </c>
      <c r="BW280" s="39">
        <v>59.463</v>
      </c>
      <c r="BX280" s="39">
        <v>58.882</v>
      </c>
      <c r="BY280" s="39">
        <v>58.309</v>
      </c>
      <c r="BZ280" s="39">
        <v>57.663</v>
      </c>
      <c r="CA280" s="39">
        <v>56.874</v>
      </c>
      <c r="CB280" s="39">
        <v>55.876</v>
      </c>
      <c r="CC280" s="39">
        <v>54.617</v>
      </c>
      <c r="CD280" s="39">
        <v>53.062</v>
      </c>
      <c r="CE280" s="39">
        <v>51.192</v>
      </c>
    </row>
    <row r="281" ht="12.9" customHeight="1">
      <c r="A281" s="40">
        <v>59</v>
      </c>
      <c r="B281" s="39">
        <v>323.395</v>
      </c>
      <c r="C281" s="39">
        <v>311.11</v>
      </c>
      <c r="D281" s="39">
        <v>300.06</v>
      </c>
      <c r="E281" s="39">
        <v>291.238</v>
      </c>
      <c r="F281" s="39">
        <v>270.591</v>
      </c>
      <c r="G281" s="39">
        <v>256.731</v>
      </c>
      <c r="H281" s="39">
        <v>257.604</v>
      </c>
      <c r="I281" s="39">
        <v>248.889</v>
      </c>
      <c r="J281" s="39">
        <v>250.064</v>
      </c>
      <c r="K281" s="39">
        <v>244.992</v>
      </c>
      <c r="L281" s="39">
        <v>262.449</v>
      </c>
      <c r="M281" s="39">
        <v>263.676</v>
      </c>
      <c r="N281" s="39">
        <v>266.606</v>
      </c>
      <c r="O281" s="39">
        <v>256.932</v>
      </c>
      <c r="P281" s="39">
        <v>262.634</v>
      </c>
      <c r="Q281" s="39">
        <v>267.964</v>
      </c>
      <c r="R281" s="39">
        <v>269.973</v>
      </c>
      <c r="S281" s="39">
        <v>256.101</v>
      </c>
      <c r="T281" s="39">
        <v>262.372</v>
      </c>
      <c r="U281" s="39">
        <v>261.782</v>
      </c>
      <c r="V281" s="39">
        <v>275.374</v>
      </c>
      <c r="W281" s="39">
        <v>269.113</v>
      </c>
      <c r="X281" s="39">
        <v>275.397</v>
      </c>
      <c r="Y281" s="39">
        <v>301.661</v>
      </c>
      <c r="Z281" s="39">
        <v>298.335</v>
      </c>
      <c r="AA281" s="39">
        <v>291.523</v>
      </c>
      <c r="AB281" s="39">
        <v>299.829</v>
      </c>
      <c r="AC281" s="39">
        <v>281.315</v>
      </c>
      <c r="AD281" s="39">
        <v>274.096</v>
      </c>
      <c r="AE281" s="39">
        <v>257.477</v>
      </c>
      <c r="AF281" s="39">
        <v>246.19</v>
      </c>
      <c r="AG281" s="39">
        <v>234.345</v>
      </c>
      <c r="AH281" s="39">
        <v>220.38</v>
      </c>
      <c r="AI281" s="39">
        <v>205.008</v>
      </c>
      <c r="AJ281" s="39">
        <v>193.544</v>
      </c>
      <c r="AK281" s="39">
        <v>186.305</v>
      </c>
      <c r="AL281" s="39">
        <v>178.938</v>
      </c>
      <c r="AM281" s="39">
        <v>165.637</v>
      </c>
      <c r="AN281" s="39">
        <v>157.901</v>
      </c>
      <c r="AO281" s="39">
        <v>147.353</v>
      </c>
      <c r="AP281" s="39">
        <v>144.832</v>
      </c>
      <c r="AQ281" s="39">
        <v>139.137</v>
      </c>
      <c r="AR281" s="39">
        <v>143.116</v>
      </c>
      <c r="AS281" s="39">
        <v>149.896</v>
      </c>
      <c r="AT281" s="39">
        <v>156.632</v>
      </c>
      <c r="AU281" s="39">
        <v>155.064</v>
      </c>
      <c r="AV281" s="39">
        <v>168.46</v>
      </c>
      <c r="AW281" s="39">
        <v>171.657</v>
      </c>
      <c r="AX281" s="39">
        <v>185.164</v>
      </c>
      <c r="AY281" s="39">
        <v>185.71</v>
      </c>
      <c r="AZ281" s="39">
        <v>180.729</v>
      </c>
      <c r="BA281" s="39">
        <v>182.054</v>
      </c>
      <c r="BB281" s="39">
        <v>188.417</v>
      </c>
      <c r="BC281" s="39">
        <v>181.995</v>
      </c>
      <c r="BD281" s="39">
        <v>182.76</v>
      </c>
      <c r="BE281" s="39">
        <v>166.407</v>
      </c>
      <c r="BF281" s="39">
        <v>158.367</v>
      </c>
      <c r="BG281" s="39">
        <v>144.748</v>
      </c>
      <c r="BH281" s="39">
        <v>132.084</v>
      </c>
      <c r="BI281" s="39">
        <v>119.555</v>
      </c>
      <c r="BJ281" s="39">
        <v>107.364</v>
      </c>
      <c r="BK281" s="39">
        <v>98.04300000000001</v>
      </c>
      <c r="BL281" s="39">
        <v>91.491</v>
      </c>
      <c r="BM281" s="39">
        <v>85.982</v>
      </c>
      <c r="BN281" s="39">
        <v>81.137</v>
      </c>
      <c r="BO281" s="39">
        <v>76.849</v>
      </c>
      <c r="BP281" s="39">
        <v>73.087</v>
      </c>
      <c r="BQ281" s="39">
        <v>69.84099999999999</v>
      </c>
      <c r="BR281" s="39">
        <v>67.092</v>
      </c>
      <c r="BS281" s="39">
        <v>64.819</v>
      </c>
      <c r="BT281" s="39">
        <v>62.986</v>
      </c>
      <c r="BU281" s="39">
        <v>61.544</v>
      </c>
      <c r="BV281" s="39">
        <v>60.438</v>
      </c>
      <c r="BW281" s="39">
        <v>59.592</v>
      </c>
      <c r="BX281" s="39">
        <v>58.922</v>
      </c>
      <c r="BY281" s="39">
        <v>58.345</v>
      </c>
      <c r="BZ281" s="39">
        <v>57.776</v>
      </c>
      <c r="CA281" s="39">
        <v>57.134</v>
      </c>
      <c r="CB281" s="39">
        <v>56.349</v>
      </c>
      <c r="CC281" s="39">
        <v>55.358</v>
      </c>
      <c r="CD281" s="39">
        <v>54.107</v>
      </c>
      <c r="CE281" s="39">
        <v>52.56</v>
      </c>
    </row>
    <row r="282" ht="12.9" customHeight="1">
      <c r="A282" s="40">
        <v>60</v>
      </c>
      <c r="B282" s="39">
        <v>309.518</v>
      </c>
      <c r="C282" s="39">
        <v>320.734</v>
      </c>
      <c r="D282" s="39">
        <v>308.515</v>
      </c>
      <c r="E282" s="39">
        <v>297.519</v>
      </c>
      <c r="F282" s="39">
        <v>288.755</v>
      </c>
      <c r="G282" s="39">
        <v>268.271</v>
      </c>
      <c r="H282" s="39">
        <v>254.514</v>
      </c>
      <c r="I282" s="39">
        <v>255.375</v>
      </c>
      <c r="J282" s="39">
        <v>246.723</v>
      </c>
      <c r="K282" s="39">
        <v>247.883</v>
      </c>
      <c r="L282" s="39">
        <v>242.846</v>
      </c>
      <c r="M282" s="39">
        <v>260.148</v>
      </c>
      <c r="N282" s="39">
        <v>261.375</v>
      </c>
      <c r="O282" s="39">
        <v>264.291</v>
      </c>
      <c r="P282" s="39">
        <v>254.713</v>
      </c>
      <c r="Q282" s="39">
        <v>260.383</v>
      </c>
      <c r="R282" s="39">
        <v>265.685</v>
      </c>
      <c r="S282" s="39">
        <v>267.689</v>
      </c>
      <c r="T282" s="39">
        <v>253.95</v>
      </c>
      <c r="U282" s="39">
        <v>260.183</v>
      </c>
      <c r="V282" s="39">
        <v>259.593</v>
      </c>
      <c r="W282" s="39">
        <v>273.065</v>
      </c>
      <c r="X282" s="39">
        <v>266.853</v>
      </c>
      <c r="Y282" s="39">
        <v>273.079</v>
      </c>
      <c r="Z282" s="39">
        <v>299.121</v>
      </c>
      <c r="AA282" s="39">
        <v>295.819</v>
      </c>
      <c r="AB282" s="39">
        <v>289.061</v>
      </c>
      <c r="AC282" s="39">
        <v>297.295</v>
      </c>
      <c r="AD282" s="39">
        <v>278.933</v>
      </c>
      <c r="AE282" s="39">
        <v>271.771</v>
      </c>
      <c r="AF282" s="39">
        <v>255.288</v>
      </c>
      <c r="AG282" s="39">
        <v>244.092</v>
      </c>
      <c r="AH282" s="39">
        <v>232.348</v>
      </c>
      <c r="AI282" s="39">
        <v>218.5</v>
      </c>
      <c r="AJ282" s="39">
        <v>203.257</v>
      </c>
      <c r="AK282" s="39">
        <v>191.89</v>
      </c>
      <c r="AL282" s="39">
        <v>184.711</v>
      </c>
      <c r="AM282" s="39">
        <v>177.407</v>
      </c>
      <c r="AN282" s="39">
        <v>164.216</v>
      </c>
      <c r="AO282" s="39">
        <v>156.544</v>
      </c>
      <c r="AP282" s="39">
        <v>146.083</v>
      </c>
      <c r="AQ282" s="39">
        <v>143.584</v>
      </c>
      <c r="AR282" s="39">
        <v>137.936</v>
      </c>
      <c r="AS282" s="39">
        <v>141.886</v>
      </c>
      <c r="AT282" s="39">
        <v>148.615</v>
      </c>
      <c r="AU282" s="39">
        <v>155.301</v>
      </c>
      <c r="AV282" s="39">
        <v>153.748</v>
      </c>
      <c r="AW282" s="39">
        <v>167.043</v>
      </c>
      <c r="AX282" s="39">
        <v>170.22</v>
      </c>
      <c r="AY282" s="39">
        <v>183.627</v>
      </c>
      <c r="AZ282" s="39">
        <v>184.173</v>
      </c>
      <c r="BA282" s="39">
        <v>179.235</v>
      </c>
      <c r="BB282" s="39">
        <v>180.554</v>
      </c>
      <c r="BC282" s="39">
        <v>186.874</v>
      </c>
      <c r="BD282" s="39">
        <v>180.506</v>
      </c>
      <c r="BE282" s="39">
        <v>181.27</v>
      </c>
      <c r="BF282" s="39">
        <v>165.043</v>
      </c>
      <c r="BG282" s="39">
        <v>157.066</v>
      </c>
      <c r="BH282" s="39">
        <v>143.551</v>
      </c>
      <c r="BI282" s="39">
        <v>130.984</v>
      </c>
      <c r="BJ282" s="39">
        <v>118.548</v>
      </c>
      <c r="BK282" s="39">
        <v>106.447</v>
      </c>
      <c r="BL282" s="39">
        <v>97.19499999999999</v>
      </c>
      <c r="BM282" s="39">
        <v>90.691</v>
      </c>
      <c r="BN282" s="39">
        <v>85.224</v>
      </c>
      <c r="BO282" s="39">
        <v>80.414</v>
      </c>
      <c r="BP282" s="39">
        <v>76.157</v>
      </c>
      <c r="BQ282" s="39">
        <v>72.422</v>
      </c>
      <c r="BR282" s="39">
        <v>69.199</v>
      </c>
      <c r="BS282" s="39">
        <v>66.47</v>
      </c>
      <c r="BT282" s="39">
        <v>64.21299999999999</v>
      </c>
      <c r="BU282" s="39">
        <v>62.393</v>
      </c>
      <c r="BV282" s="39">
        <v>60.961</v>
      </c>
      <c r="BW282" s="39">
        <v>59.864</v>
      </c>
      <c r="BX282" s="39">
        <v>59.024</v>
      </c>
      <c r="BY282" s="39">
        <v>58.358</v>
      </c>
      <c r="BZ282" s="39">
        <v>57.786</v>
      </c>
      <c r="CA282" s="39">
        <v>57.221</v>
      </c>
      <c r="CB282" s="39">
        <v>56.583</v>
      </c>
      <c r="CC282" s="39">
        <v>55.804</v>
      </c>
      <c r="CD282" s="39">
        <v>54.819</v>
      </c>
      <c r="CE282" s="39">
        <v>53.576</v>
      </c>
    </row>
    <row r="283" ht="12.9" customHeight="1">
      <c r="A283" s="40">
        <v>61</v>
      </c>
      <c r="B283" s="39">
        <v>305.943</v>
      </c>
      <c r="C283" s="39">
        <v>306.717</v>
      </c>
      <c r="D283" s="39">
        <v>317.811</v>
      </c>
      <c r="E283" s="39">
        <v>305.68</v>
      </c>
      <c r="F283" s="39">
        <v>294.768</v>
      </c>
      <c r="G283" s="39">
        <v>286.074</v>
      </c>
      <c r="H283" s="39">
        <v>265.765</v>
      </c>
      <c r="I283" s="39">
        <v>252.129</v>
      </c>
      <c r="J283" s="39">
        <v>252.973</v>
      </c>
      <c r="K283" s="39">
        <v>244.395</v>
      </c>
      <c r="L283" s="39">
        <v>245.537</v>
      </c>
      <c r="M283" s="39">
        <v>240.539</v>
      </c>
      <c r="N283" s="39">
        <v>257.69</v>
      </c>
      <c r="O283" s="39">
        <v>258.914</v>
      </c>
      <c r="P283" s="39">
        <v>261.814</v>
      </c>
      <c r="Q283" s="39">
        <v>252.335</v>
      </c>
      <c r="R283" s="39">
        <v>257.965</v>
      </c>
      <c r="S283" s="39">
        <v>263.228</v>
      </c>
      <c r="T283" s="39">
        <v>265.225</v>
      </c>
      <c r="U283" s="39">
        <v>251.622</v>
      </c>
      <c r="V283" s="39">
        <v>257.794</v>
      </c>
      <c r="W283" s="39">
        <v>257.205</v>
      </c>
      <c r="X283" s="39">
        <v>270.551</v>
      </c>
      <c r="Y283" s="39">
        <v>264.391</v>
      </c>
      <c r="Z283" s="39">
        <v>270.558</v>
      </c>
      <c r="AA283" s="39">
        <v>296.361</v>
      </c>
      <c r="AB283" s="39">
        <v>293.088</v>
      </c>
      <c r="AC283" s="39">
        <v>286.389</v>
      </c>
      <c r="AD283" s="39">
        <v>294.548</v>
      </c>
      <c r="AE283" s="39">
        <v>276.349</v>
      </c>
      <c r="AF283" s="39">
        <v>269.251</v>
      </c>
      <c r="AG283" s="39">
        <v>252.913</v>
      </c>
      <c r="AH283" s="39">
        <v>241.822</v>
      </c>
      <c r="AI283" s="39">
        <v>230.185</v>
      </c>
      <c r="AJ283" s="39">
        <v>216.465</v>
      </c>
      <c r="AK283" s="39">
        <v>201.36</v>
      </c>
      <c r="AL283" s="39">
        <v>190.095</v>
      </c>
      <c r="AM283" s="39">
        <v>182.982</v>
      </c>
      <c r="AN283" s="39">
        <v>175.745</v>
      </c>
      <c r="AO283" s="39">
        <v>162.672</v>
      </c>
      <c r="AP283" s="39">
        <v>155.07</v>
      </c>
      <c r="AQ283" s="39">
        <v>144.701</v>
      </c>
      <c r="AR283" s="39">
        <v>142.227</v>
      </c>
      <c r="AS283" s="39">
        <v>136.63</v>
      </c>
      <c r="AT283" s="39">
        <v>140.549</v>
      </c>
      <c r="AU283" s="39">
        <v>147.222</v>
      </c>
      <c r="AV283" s="39">
        <v>153.856</v>
      </c>
      <c r="AW283" s="39">
        <v>152.319</v>
      </c>
      <c r="AX283" s="39">
        <v>165.506</v>
      </c>
      <c r="AY283" s="39">
        <v>168.66</v>
      </c>
      <c r="AZ283" s="39">
        <v>181.96</v>
      </c>
      <c r="BA283" s="39">
        <v>182.507</v>
      </c>
      <c r="BB283" s="39">
        <v>177.614</v>
      </c>
      <c r="BC283" s="39">
        <v>178.927</v>
      </c>
      <c r="BD283" s="39">
        <v>185.201</v>
      </c>
      <c r="BE283" s="39">
        <v>178.89</v>
      </c>
      <c r="BF283" s="39">
        <v>179.653</v>
      </c>
      <c r="BG283" s="39">
        <v>163.561</v>
      </c>
      <c r="BH283" s="39">
        <v>155.653</v>
      </c>
      <c r="BI283" s="39">
        <v>142.25</v>
      </c>
      <c r="BJ283" s="39">
        <v>129.786</v>
      </c>
      <c r="BK283" s="39">
        <v>117.451</v>
      </c>
      <c r="BL283" s="39">
        <v>105.448</v>
      </c>
      <c r="BM283" s="39">
        <v>96.27</v>
      </c>
      <c r="BN283" s="39">
        <v>89.819</v>
      </c>
      <c r="BO283" s="39">
        <v>84.395</v>
      </c>
      <c r="BP283" s="39">
        <v>79.623</v>
      </c>
      <c r="BQ283" s="39">
        <v>75.40000000000001</v>
      </c>
      <c r="BR283" s="39">
        <v>71.694</v>
      </c>
      <c r="BS283" s="39">
        <v>68.497</v>
      </c>
      <c r="BT283" s="39">
        <v>65.789</v>
      </c>
      <c r="BU283" s="39">
        <v>63.55</v>
      </c>
      <c r="BV283" s="39">
        <v>61.744</v>
      </c>
      <c r="BW283" s="39">
        <v>60.323</v>
      </c>
      <c r="BX283" s="39">
        <v>59.234</v>
      </c>
      <c r="BY283" s="39">
        <v>58.401</v>
      </c>
      <c r="BZ283" s="39">
        <v>57.741</v>
      </c>
      <c r="CA283" s="39">
        <v>57.173</v>
      </c>
      <c r="CB283" s="39">
        <v>56.613</v>
      </c>
      <c r="CC283" s="39">
        <v>55.98</v>
      </c>
      <c r="CD283" s="39">
        <v>55.207</v>
      </c>
      <c r="CE283" s="39">
        <v>54.23</v>
      </c>
    </row>
    <row r="284" ht="12.9" customHeight="1">
      <c r="A284" s="40">
        <v>62</v>
      </c>
      <c r="B284" s="39">
        <v>293.208</v>
      </c>
      <c r="C284" s="39">
        <v>302.933</v>
      </c>
      <c r="D284" s="39">
        <v>303.68</v>
      </c>
      <c r="E284" s="39">
        <v>314.645</v>
      </c>
      <c r="F284" s="39">
        <v>302.621</v>
      </c>
      <c r="G284" s="39">
        <v>291.809</v>
      </c>
      <c r="H284" s="39">
        <v>283.191</v>
      </c>
      <c r="I284" s="39">
        <v>263.079</v>
      </c>
      <c r="J284" s="39">
        <v>249.571</v>
      </c>
      <c r="K284" s="39">
        <v>250.402</v>
      </c>
      <c r="L284" s="39">
        <v>241.904</v>
      </c>
      <c r="M284" s="39">
        <v>243.03</v>
      </c>
      <c r="N284" s="39">
        <v>238.085</v>
      </c>
      <c r="O284" s="39">
        <v>255.07</v>
      </c>
      <c r="P284" s="39">
        <v>256.287</v>
      </c>
      <c r="Q284" s="39">
        <v>259.165</v>
      </c>
      <c r="R284" s="39">
        <v>249.788</v>
      </c>
      <c r="S284" s="39">
        <v>255.368</v>
      </c>
      <c r="T284" s="39">
        <v>260.585</v>
      </c>
      <c r="U284" s="39">
        <v>262.569</v>
      </c>
      <c r="V284" s="39">
        <v>249.099</v>
      </c>
      <c r="W284" s="39">
        <v>255.207</v>
      </c>
      <c r="X284" s="39">
        <v>254.622</v>
      </c>
      <c r="Y284" s="39">
        <v>267.835</v>
      </c>
      <c r="Z284" s="39">
        <v>261.735</v>
      </c>
      <c r="AA284" s="39">
        <v>267.84</v>
      </c>
      <c r="AB284" s="39">
        <v>293.39</v>
      </c>
      <c r="AC284" s="39">
        <v>290.149</v>
      </c>
      <c r="AD284" s="39">
        <v>283.516</v>
      </c>
      <c r="AE284" s="39">
        <v>291.597</v>
      </c>
      <c r="AF284" s="39">
        <v>273.576</v>
      </c>
      <c r="AG284" s="39">
        <v>266.548</v>
      </c>
      <c r="AH284" s="39">
        <v>250.374</v>
      </c>
      <c r="AI284" s="39">
        <v>239.395</v>
      </c>
      <c r="AJ284" s="39">
        <v>227.876</v>
      </c>
      <c r="AK284" s="39">
        <v>214.292</v>
      </c>
      <c r="AL284" s="39">
        <v>199.334</v>
      </c>
      <c r="AM284" s="39">
        <v>188.182</v>
      </c>
      <c r="AN284" s="39">
        <v>181.141</v>
      </c>
      <c r="AO284" s="39">
        <v>173.977</v>
      </c>
      <c r="AP284" s="39">
        <v>161.031</v>
      </c>
      <c r="AQ284" s="39">
        <v>153.503</v>
      </c>
      <c r="AR284" s="39">
        <v>143.236</v>
      </c>
      <c r="AS284" s="39">
        <v>140.788</v>
      </c>
      <c r="AT284" s="39">
        <v>135.246</v>
      </c>
      <c r="AU284" s="39">
        <v>139.132</v>
      </c>
      <c r="AV284" s="39">
        <v>145.748</v>
      </c>
      <c r="AW284" s="39">
        <v>152.324</v>
      </c>
      <c r="AX284" s="39">
        <v>150.805</v>
      </c>
      <c r="AY284" s="39">
        <v>163.876</v>
      </c>
      <c r="AZ284" s="39">
        <v>167.007</v>
      </c>
      <c r="BA284" s="39">
        <v>180.192</v>
      </c>
      <c r="BB284" s="39">
        <v>180.739</v>
      </c>
      <c r="BC284" s="39">
        <v>175.896</v>
      </c>
      <c r="BD284" s="39">
        <v>177.204</v>
      </c>
      <c r="BE284" s="39">
        <v>183.428</v>
      </c>
      <c r="BF284" s="39">
        <v>177.178</v>
      </c>
      <c r="BG284" s="39">
        <v>177.941</v>
      </c>
      <c r="BH284" s="39">
        <v>161.996</v>
      </c>
      <c r="BI284" s="39">
        <v>154.163</v>
      </c>
      <c r="BJ284" s="39">
        <v>140.88</v>
      </c>
      <c r="BK284" s="39">
        <v>128.528</v>
      </c>
      <c r="BL284" s="39">
        <v>116.303</v>
      </c>
      <c r="BM284" s="39">
        <v>104.405</v>
      </c>
      <c r="BN284" s="39">
        <v>95.30800000000001</v>
      </c>
      <c r="BO284" s="39">
        <v>88.914</v>
      </c>
      <c r="BP284" s="39">
        <v>83.538</v>
      </c>
      <c r="BQ284" s="39">
        <v>78.80800000000001</v>
      </c>
      <c r="BR284" s="39">
        <v>74.622</v>
      </c>
      <c r="BS284" s="39">
        <v>70.94799999999999</v>
      </c>
      <c r="BT284" s="39">
        <v>67.779</v>
      </c>
      <c r="BU284" s="39">
        <v>65.095</v>
      </c>
      <c r="BV284" s="39">
        <v>62.875</v>
      </c>
      <c r="BW284" s="39">
        <v>61.085</v>
      </c>
      <c r="BX284" s="39">
        <v>59.677</v>
      </c>
      <c r="BY284" s="39">
        <v>58.598</v>
      </c>
      <c r="BZ284" s="39">
        <v>57.772</v>
      </c>
      <c r="CA284" s="39">
        <v>57.119</v>
      </c>
      <c r="CB284" s="39">
        <v>56.556</v>
      </c>
      <c r="CC284" s="39">
        <v>56.002</v>
      </c>
      <c r="CD284" s="39">
        <v>55.375</v>
      </c>
      <c r="CE284" s="39">
        <v>54.609</v>
      </c>
    </row>
    <row r="285" ht="12.9" customHeight="1">
      <c r="A285" s="40">
        <v>63</v>
      </c>
      <c r="B285" s="39">
        <v>291.826</v>
      </c>
      <c r="C285" s="39">
        <v>290.074</v>
      </c>
      <c r="D285" s="39">
        <v>299.677</v>
      </c>
      <c r="E285" s="39">
        <v>300.399</v>
      </c>
      <c r="F285" s="39">
        <v>311.234</v>
      </c>
      <c r="G285" s="39">
        <v>299.332</v>
      </c>
      <c r="H285" s="39">
        <v>288.629</v>
      </c>
      <c r="I285" s="39">
        <v>280.1</v>
      </c>
      <c r="J285" s="39">
        <v>260.2</v>
      </c>
      <c r="K285" s="39">
        <v>246.835</v>
      </c>
      <c r="L285" s="39">
        <v>247.653</v>
      </c>
      <c r="M285" s="39">
        <v>239.243</v>
      </c>
      <c r="N285" s="39">
        <v>240.361</v>
      </c>
      <c r="O285" s="39">
        <v>235.474</v>
      </c>
      <c r="P285" s="39">
        <v>252.281</v>
      </c>
      <c r="Q285" s="39">
        <v>253.491</v>
      </c>
      <c r="R285" s="39">
        <v>256.345</v>
      </c>
      <c r="S285" s="39">
        <v>247.075</v>
      </c>
      <c r="T285" s="39">
        <v>252.601</v>
      </c>
      <c r="U285" s="39">
        <v>257.769</v>
      </c>
      <c r="V285" s="39">
        <v>259.731</v>
      </c>
      <c r="W285" s="39">
        <v>246.405</v>
      </c>
      <c r="X285" s="39">
        <v>252.448</v>
      </c>
      <c r="Y285" s="39">
        <v>251.869</v>
      </c>
      <c r="Z285" s="39">
        <v>264.94</v>
      </c>
      <c r="AA285" s="39">
        <v>258.907</v>
      </c>
      <c r="AB285" s="39">
        <v>264.948</v>
      </c>
      <c r="AC285" s="39">
        <v>290.226</v>
      </c>
      <c r="AD285" s="39">
        <v>287.022</v>
      </c>
      <c r="AE285" s="39">
        <v>280.463</v>
      </c>
      <c r="AF285" s="39">
        <v>288.46</v>
      </c>
      <c r="AG285" s="39">
        <v>270.634</v>
      </c>
      <c r="AH285" s="39">
        <v>263.687</v>
      </c>
      <c r="AI285" s="39">
        <v>247.689</v>
      </c>
      <c r="AJ285" s="39">
        <v>236.831</v>
      </c>
      <c r="AK285" s="39">
        <v>225.439</v>
      </c>
      <c r="AL285" s="39">
        <v>212.002</v>
      </c>
      <c r="AM285" s="39">
        <v>197.206</v>
      </c>
      <c r="AN285" s="39">
        <v>186.175</v>
      </c>
      <c r="AO285" s="39">
        <v>179.212</v>
      </c>
      <c r="AP285" s="39">
        <v>172.126</v>
      </c>
      <c r="AQ285" s="39">
        <v>159.318</v>
      </c>
      <c r="AR285" s="39">
        <v>151.873</v>
      </c>
      <c r="AS285" s="39">
        <v>141.714</v>
      </c>
      <c r="AT285" s="39">
        <v>139.295</v>
      </c>
      <c r="AU285" s="39">
        <v>133.814</v>
      </c>
      <c r="AV285" s="39">
        <v>137.665</v>
      </c>
      <c r="AW285" s="39">
        <v>144.218</v>
      </c>
      <c r="AX285" s="39">
        <v>150.734</v>
      </c>
      <c r="AY285" s="39">
        <v>149.235</v>
      </c>
      <c r="AZ285" s="39">
        <v>162.182</v>
      </c>
      <c r="BA285" s="39">
        <v>165.287</v>
      </c>
      <c r="BB285" s="39">
        <v>178.349</v>
      </c>
      <c r="BC285" s="39">
        <v>178.898</v>
      </c>
      <c r="BD285" s="39">
        <v>174.109</v>
      </c>
      <c r="BE285" s="39">
        <v>175.411</v>
      </c>
      <c r="BF285" s="39">
        <v>181.582</v>
      </c>
      <c r="BG285" s="39">
        <v>175.4</v>
      </c>
      <c r="BH285" s="39">
        <v>176.163</v>
      </c>
      <c r="BI285" s="39">
        <v>160.376</v>
      </c>
      <c r="BJ285" s="39">
        <v>152.624</v>
      </c>
      <c r="BK285" s="39">
        <v>139.472</v>
      </c>
      <c r="BL285" s="39">
        <v>127.241</v>
      </c>
      <c r="BM285" s="39">
        <v>115.135</v>
      </c>
      <c r="BN285" s="39">
        <v>103.352</v>
      </c>
      <c r="BO285" s="39">
        <v>94.343</v>
      </c>
      <c r="BP285" s="39">
        <v>88.011</v>
      </c>
      <c r="BQ285" s="39">
        <v>82.687</v>
      </c>
      <c r="BR285" s="39">
        <v>78.003</v>
      </c>
      <c r="BS285" s="39">
        <v>73.857</v>
      </c>
      <c r="BT285" s="39">
        <v>70.22</v>
      </c>
      <c r="BU285" s="39">
        <v>67.081</v>
      </c>
      <c r="BV285" s="39">
        <v>64.423</v>
      </c>
      <c r="BW285" s="39">
        <v>62.225</v>
      </c>
      <c r="BX285" s="39">
        <v>60.453</v>
      </c>
      <c r="BY285" s="39">
        <v>59.059</v>
      </c>
      <c r="BZ285" s="39">
        <v>57.991</v>
      </c>
      <c r="CA285" s="39">
        <v>57.175</v>
      </c>
      <c r="CB285" s="39">
        <v>56.529</v>
      </c>
      <c r="CC285" s="39">
        <v>55.973</v>
      </c>
      <c r="CD285" s="39">
        <v>55.425</v>
      </c>
      <c r="CE285" s="39">
        <v>54.806</v>
      </c>
    </row>
    <row r="286" ht="12.9" customHeight="1">
      <c r="A286" s="40">
        <v>64</v>
      </c>
      <c r="B286" s="39">
        <v>272.547</v>
      </c>
      <c r="C286" s="39">
        <v>288.416</v>
      </c>
      <c r="D286" s="39">
        <v>286.669</v>
      </c>
      <c r="E286" s="39">
        <v>296.142</v>
      </c>
      <c r="F286" s="39">
        <v>296.844</v>
      </c>
      <c r="G286" s="39">
        <v>307.544</v>
      </c>
      <c r="H286" s="39">
        <v>295.774</v>
      </c>
      <c r="I286" s="39">
        <v>285.192</v>
      </c>
      <c r="J286" s="39">
        <v>276.758</v>
      </c>
      <c r="K286" s="39">
        <v>257.089</v>
      </c>
      <c r="L286" s="39">
        <v>243.878</v>
      </c>
      <c r="M286" s="39">
        <v>244.683</v>
      </c>
      <c r="N286" s="39">
        <v>236.378</v>
      </c>
      <c r="O286" s="39">
        <v>237.488</v>
      </c>
      <c r="P286" s="39">
        <v>232.667</v>
      </c>
      <c r="Q286" s="39">
        <v>249.283</v>
      </c>
      <c r="R286" s="39">
        <v>250.489</v>
      </c>
      <c r="S286" s="39">
        <v>253.317</v>
      </c>
      <c r="T286" s="39">
        <v>244.165</v>
      </c>
      <c r="U286" s="39">
        <v>249.635</v>
      </c>
      <c r="V286" s="39">
        <v>254.742</v>
      </c>
      <c r="W286" s="39">
        <v>256.68</v>
      </c>
      <c r="X286" s="39">
        <v>243.511</v>
      </c>
      <c r="Y286" s="39">
        <v>249.482</v>
      </c>
      <c r="Z286" s="39">
        <v>248.911</v>
      </c>
      <c r="AA286" s="39">
        <v>261.83</v>
      </c>
      <c r="AB286" s="39">
        <v>255.869</v>
      </c>
      <c r="AC286" s="39">
        <v>261.842</v>
      </c>
      <c r="AD286" s="39">
        <v>286.828</v>
      </c>
      <c r="AE286" s="39">
        <v>283.665</v>
      </c>
      <c r="AF286" s="39">
        <v>277.185</v>
      </c>
      <c r="AG286" s="39">
        <v>285.094</v>
      </c>
      <c r="AH286" s="39">
        <v>267.481</v>
      </c>
      <c r="AI286" s="39">
        <v>260.621</v>
      </c>
      <c r="AJ286" s="39">
        <v>244.814</v>
      </c>
      <c r="AK286" s="39">
        <v>234.087</v>
      </c>
      <c r="AL286" s="39">
        <v>222.831</v>
      </c>
      <c r="AM286" s="39">
        <v>209.554</v>
      </c>
      <c r="AN286" s="39">
        <v>194.932</v>
      </c>
      <c r="AO286" s="39">
        <v>184.031</v>
      </c>
      <c r="AP286" s="39">
        <v>177.153</v>
      </c>
      <c r="AQ286" s="39">
        <v>170.152</v>
      </c>
      <c r="AR286" s="39">
        <v>157.493</v>
      </c>
      <c r="AS286" s="39">
        <v>150.136</v>
      </c>
      <c r="AT286" s="39">
        <v>140.096</v>
      </c>
      <c r="AU286" s="39">
        <v>137.708</v>
      </c>
      <c r="AV286" s="39">
        <v>132.292</v>
      </c>
      <c r="AW286" s="39">
        <v>136.105</v>
      </c>
      <c r="AX286" s="39">
        <v>142.592</v>
      </c>
      <c r="AY286" s="39">
        <v>149.041</v>
      </c>
      <c r="AZ286" s="39">
        <v>147.565</v>
      </c>
      <c r="BA286" s="39">
        <v>160.378</v>
      </c>
      <c r="BB286" s="39">
        <v>163.456</v>
      </c>
      <c r="BC286" s="39">
        <v>176.385</v>
      </c>
      <c r="BD286" s="39">
        <v>176.935</v>
      </c>
      <c r="BE286" s="39">
        <v>172.205</v>
      </c>
      <c r="BF286" s="39">
        <v>173.5</v>
      </c>
      <c r="BG286" s="39">
        <v>179.614</v>
      </c>
      <c r="BH286" s="39">
        <v>173.505</v>
      </c>
      <c r="BI286" s="39">
        <v>174.268</v>
      </c>
      <c r="BJ286" s="39">
        <v>158.653</v>
      </c>
      <c r="BK286" s="39">
        <v>150.988</v>
      </c>
      <c r="BL286" s="39">
        <v>137.978</v>
      </c>
      <c r="BM286" s="39">
        <v>125.878</v>
      </c>
      <c r="BN286" s="39">
        <v>113.901</v>
      </c>
      <c r="BO286" s="39">
        <v>102.242</v>
      </c>
      <c r="BP286" s="39">
        <v>93.328</v>
      </c>
      <c r="BQ286" s="39">
        <v>87.063</v>
      </c>
      <c r="BR286" s="39">
        <v>81.79600000000001</v>
      </c>
      <c r="BS286" s="39">
        <v>77.16200000000001</v>
      </c>
      <c r="BT286" s="39">
        <v>73.06</v>
      </c>
      <c r="BU286" s="39">
        <v>69.461</v>
      </c>
      <c r="BV286" s="39">
        <v>66.355</v>
      </c>
      <c r="BW286" s="39">
        <v>63.726</v>
      </c>
      <c r="BX286" s="39">
        <v>61.551</v>
      </c>
      <c r="BY286" s="39">
        <v>59.799</v>
      </c>
      <c r="BZ286" s="39">
        <v>58.421</v>
      </c>
      <c r="CA286" s="39">
        <v>57.365</v>
      </c>
      <c r="CB286" s="39">
        <v>56.559</v>
      </c>
      <c r="CC286" s="39">
        <v>55.921</v>
      </c>
      <c r="CD286" s="39">
        <v>55.373</v>
      </c>
      <c r="CE286" s="39">
        <v>54.832</v>
      </c>
    </row>
    <row r="287" ht="12.9" customHeight="1">
      <c r="A287" s="40">
        <v>65</v>
      </c>
      <c r="B287" s="39">
        <v>278.863</v>
      </c>
      <c r="C287" s="39">
        <v>269.05</v>
      </c>
      <c r="D287" s="39">
        <v>284.694</v>
      </c>
      <c r="E287" s="39">
        <v>282.944</v>
      </c>
      <c r="F287" s="39">
        <v>292.281</v>
      </c>
      <c r="G287" s="39">
        <v>292.964</v>
      </c>
      <c r="H287" s="39">
        <v>303.513</v>
      </c>
      <c r="I287" s="39">
        <v>291.889</v>
      </c>
      <c r="J287" s="39">
        <v>281.436</v>
      </c>
      <c r="K287" s="39">
        <v>273.105</v>
      </c>
      <c r="L287" s="39">
        <v>253.685</v>
      </c>
      <c r="M287" s="39">
        <v>240.639</v>
      </c>
      <c r="N287" s="39">
        <v>241.441</v>
      </c>
      <c r="O287" s="39">
        <v>233.251</v>
      </c>
      <c r="P287" s="39">
        <v>234.357</v>
      </c>
      <c r="Q287" s="39">
        <v>229.609</v>
      </c>
      <c r="R287" s="39">
        <v>246.023</v>
      </c>
      <c r="S287" s="39">
        <v>247.223</v>
      </c>
      <c r="T287" s="39">
        <v>250.025</v>
      </c>
      <c r="U287" s="39">
        <v>241.004</v>
      </c>
      <c r="V287" s="39">
        <v>246.401</v>
      </c>
      <c r="W287" s="39">
        <v>251.438</v>
      </c>
      <c r="X287" s="39">
        <v>253.35</v>
      </c>
      <c r="Y287" s="39">
        <v>240.349</v>
      </c>
      <c r="Z287" s="39">
        <v>246.243</v>
      </c>
      <c r="AA287" s="39">
        <v>245.678</v>
      </c>
      <c r="AB287" s="39">
        <v>258.431</v>
      </c>
      <c r="AC287" s="39">
        <v>252.547</v>
      </c>
      <c r="AD287" s="39">
        <v>258.443</v>
      </c>
      <c r="AE287" s="39">
        <v>283.113</v>
      </c>
      <c r="AF287" s="39">
        <v>279.992</v>
      </c>
      <c r="AG287" s="39">
        <v>273.596</v>
      </c>
      <c r="AH287" s="39">
        <v>281.412</v>
      </c>
      <c r="AI287" s="39">
        <v>264.029</v>
      </c>
      <c r="AJ287" s="39">
        <v>257.262</v>
      </c>
      <c r="AK287" s="39">
        <v>241.661</v>
      </c>
      <c r="AL287" s="39">
        <v>231.074</v>
      </c>
      <c r="AM287" s="39">
        <v>219.965</v>
      </c>
      <c r="AN287" s="39">
        <v>206.86</v>
      </c>
      <c r="AO287" s="39">
        <v>192.426</v>
      </c>
      <c r="AP287" s="39">
        <v>181.666</v>
      </c>
      <c r="AQ287" s="39">
        <v>174.877</v>
      </c>
      <c r="AR287" s="39">
        <v>167.968</v>
      </c>
      <c r="AS287" s="39">
        <v>155.47</v>
      </c>
      <c r="AT287" s="39">
        <v>148.207</v>
      </c>
      <c r="AU287" s="39">
        <v>138.293</v>
      </c>
      <c r="AV287" s="39">
        <v>135.939</v>
      </c>
      <c r="AW287" s="39">
        <v>130.593</v>
      </c>
      <c r="AX287" s="39">
        <v>134.364</v>
      </c>
      <c r="AY287" s="39">
        <v>140.778</v>
      </c>
      <c r="AZ287" s="39">
        <v>147.156</v>
      </c>
      <c r="BA287" s="39">
        <v>145.703</v>
      </c>
      <c r="BB287" s="39">
        <v>158.37</v>
      </c>
      <c r="BC287" s="39">
        <v>161.418</v>
      </c>
      <c r="BD287" s="39">
        <v>174.202</v>
      </c>
      <c r="BE287" s="39">
        <v>174.753</v>
      </c>
      <c r="BF287" s="39">
        <v>170.086</v>
      </c>
      <c r="BG287" s="39">
        <v>171.373</v>
      </c>
      <c r="BH287" s="39">
        <v>177.425</v>
      </c>
      <c r="BI287" s="39">
        <v>171.394</v>
      </c>
      <c r="BJ287" s="39">
        <v>172.155</v>
      </c>
      <c r="BK287" s="39">
        <v>156.726</v>
      </c>
      <c r="BL287" s="39">
        <v>149.154</v>
      </c>
      <c r="BM287" s="39">
        <v>136.297</v>
      </c>
      <c r="BN287" s="39">
        <v>124.338</v>
      </c>
      <c r="BO287" s="39">
        <v>112.499</v>
      </c>
      <c r="BP287" s="39">
        <v>100.974</v>
      </c>
      <c r="BQ287" s="39">
        <v>92.161</v>
      </c>
      <c r="BR287" s="39">
        <v>85.96899999999999</v>
      </c>
      <c r="BS287" s="39">
        <v>80.762</v>
      </c>
      <c r="BT287" s="39">
        <v>76.181</v>
      </c>
      <c r="BU287" s="39">
        <v>72.126</v>
      </c>
      <c r="BV287" s="39">
        <v>68.568</v>
      </c>
      <c r="BW287" s="39">
        <v>65.498</v>
      </c>
      <c r="BX287" s="39">
        <v>62.898</v>
      </c>
      <c r="BY287" s="39">
        <v>60.749</v>
      </c>
      <c r="BZ287" s="39">
        <v>59.016</v>
      </c>
      <c r="CA287" s="39">
        <v>57.655</v>
      </c>
      <c r="CB287" s="39">
        <v>56.612</v>
      </c>
      <c r="CC287" s="39">
        <v>55.816</v>
      </c>
      <c r="CD287" s="39">
        <v>55.186</v>
      </c>
      <c r="CE287" s="39">
        <v>54.645</v>
      </c>
    </row>
    <row r="288" ht="12.9" customHeight="1">
      <c r="A288" s="40">
        <v>66</v>
      </c>
      <c r="B288" s="39">
        <v>252.528</v>
      </c>
      <c r="C288" s="39">
        <v>274.914</v>
      </c>
      <c r="D288" s="39">
        <v>265.218</v>
      </c>
      <c r="E288" s="39">
        <v>280.613</v>
      </c>
      <c r="F288" s="39">
        <v>278.871</v>
      </c>
      <c r="G288" s="39">
        <v>288.064</v>
      </c>
      <c r="H288" s="39">
        <v>288.722</v>
      </c>
      <c r="I288" s="39">
        <v>299.112</v>
      </c>
      <c r="J288" s="39">
        <v>287.643</v>
      </c>
      <c r="K288" s="39">
        <v>277.332</v>
      </c>
      <c r="L288" s="39">
        <v>269.111</v>
      </c>
      <c r="M288" s="39">
        <v>249.96</v>
      </c>
      <c r="N288" s="39">
        <v>237.109</v>
      </c>
      <c r="O288" s="39">
        <v>237.909</v>
      </c>
      <c r="P288" s="39">
        <v>229.849</v>
      </c>
      <c r="Q288" s="39">
        <v>230.953</v>
      </c>
      <c r="R288" s="39">
        <v>226.289</v>
      </c>
      <c r="S288" s="39">
        <v>242.48</v>
      </c>
      <c r="T288" s="39">
        <v>243.678</v>
      </c>
      <c r="U288" s="39">
        <v>246.456</v>
      </c>
      <c r="V288" s="39">
        <v>237.559</v>
      </c>
      <c r="W288" s="39">
        <v>242.875</v>
      </c>
      <c r="X288" s="39">
        <v>247.838</v>
      </c>
      <c r="Y288" s="39">
        <v>249.719</v>
      </c>
      <c r="Z288" s="39">
        <v>236.9</v>
      </c>
      <c r="AA288" s="39">
        <v>242.708</v>
      </c>
      <c r="AB288" s="39">
        <v>242.15</v>
      </c>
      <c r="AC288" s="39">
        <v>254.723</v>
      </c>
      <c r="AD288" s="39">
        <v>248.92</v>
      </c>
      <c r="AE288" s="39">
        <v>254.734</v>
      </c>
      <c r="AF288" s="39">
        <v>279.059</v>
      </c>
      <c r="AG288" s="39">
        <v>275.983</v>
      </c>
      <c r="AH288" s="39">
        <v>269.684</v>
      </c>
      <c r="AI288" s="39">
        <v>277.398</v>
      </c>
      <c r="AJ288" s="39">
        <v>260.263</v>
      </c>
      <c r="AK288" s="39">
        <v>253.598</v>
      </c>
      <c r="AL288" s="39">
        <v>238.217</v>
      </c>
      <c r="AM288" s="39">
        <v>227.784</v>
      </c>
      <c r="AN288" s="39">
        <v>216.834</v>
      </c>
      <c r="AO288" s="39">
        <v>203.914</v>
      </c>
      <c r="AP288" s="39">
        <v>189.683</v>
      </c>
      <c r="AQ288" s="39">
        <v>179.074</v>
      </c>
      <c r="AR288" s="39">
        <v>172.383</v>
      </c>
      <c r="AS288" s="39">
        <v>165.573</v>
      </c>
      <c r="AT288" s="39">
        <v>153.247</v>
      </c>
      <c r="AU288" s="39">
        <v>146.087</v>
      </c>
      <c r="AV288" s="39">
        <v>136.31</v>
      </c>
      <c r="AW288" s="39">
        <v>133.991</v>
      </c>
      <c r="AX288" s="39">
        <v>128.72</v>
      </c>
      <c r="AY288" s="39">
        <v>132.446</v>
      </c>
      <c r="AZ288" s="39">
        <v>138.781</v>
      </c>
      <c r="BA288" s="39">
        <v>145.081</v>
      </c>
      <c r="BB288" s="39">
        <v>143.652</v>
      </c>
      <c r="BC288" s="39">
        <v>156.16</v>
      </c>
      <c r="BD288" s="39">
        <v>159.176</v>
      </c>
      <c r="BE288" s="39">
        <v>171.803</v>
      </c>
      <c r="BF288" s="39">
        <v>172.355</v>
      </c>
      <c r="BG288" s="39">
        <v>167.754</v>
      </c>
      <c r="BH288" s="39">
        <v>169.033</v>
      </c>
      <c r="BI288" s="39">
        <v>175.017</v>
      </c>
      <c r="BJ288" s="39">
        <v>169.069</v>
      </c>
      <c r="BK288" s="39">
        <v>169.83</v>
      </c>
      <c r="BL288" s="39">
        <v>154.6</v>
      </c>
      <c r="BM288" s="39">
        <v>147.128</v>
      </c>
      <c r="BN288" s="39">
        <v>134.437</v>
      </c>
      <c r="BO288" s="39">
        <v>122.63</v>
      </c>
      <c r="BP288" s="39">
        <v>110.94</v>
      </c>
      <c r="BQ288" s="39">
        <v>99.55800000000001</v>
      </c>
      <c r="BR288" s="39">
        <v>90.85599999999999</v>
      </c>
      <c r="BS288" s="39">
        <v>84.741</v>
      </c>
      <c r="BT288" s="39">
        <v>79.599</v>
      </c>
      <c r="BU288" s="39">
        <v>75.07599999999999</v>
      </c>
      <c r="BV288" s="39">
        <v>71.071</v>
      </c>
      <c r="BW288" s="39">
        <v>67.556</v>
      </c>
      <c r="BX288" s="39">
        <v>64.524</v>
      </c>
      <c r="BY288" s="39">
        <v>61.957</v>
      </c>
      <c r="BZ288" s="39">
        <v>59.834</v>
      </c>
      <c r="CA288" s="39">
        <v>58.123</v>
      </c>
      <c r="CB288" s="39">
        <v>56.778</v>
      </c>
      <c r="CC288" s="39">
        <v>55.749</v>
      </c>
      <c r="CD288" s="39">
        <v>54.963</v>
      </c>
      <c r="CE288" s="39">
        <v>54.342</v>
      </c>
    </row>
    <row r="289" ht="12.9" customHeight="1">
      <c r="A289" s="40">
        <v>67</v>
      </c>
      <c r="B289" s="39">
        <v>263.23</v>
      </c>
      <c r="C289" s="39">
        <v>248.584</v>
      </c>
      <c r="D289" s="39">
        <v>270.6</v>
      </c>
      <c r="E289" s="39">
        <v>261.028</v>
      </c>
      <c r="F289" s="39">
        <v>276.164</v>
      </c>
      <c r="G289" s="39">
        <v>274.438</v>
      </c>
      <c r="H289" s="39">
        <v>283.47</v>
      </c>
      <c r="I289" s="39">
        <v>284.109</v>
      </c>
      <c r="J289" s="39">
        <v>294.325</v>
      </c>
      <c r="K289" s="39">
        <v>283.028</v>
      </c>
      <c r="L289" s="39">
        <v>272.869</v>
      </c>
      <c r="M289" s="39">
        <v>264.769</v>
      </c>
      <c r="N289" s="39">
        <v>245.93</v>
      </c>
      <c r="O289" s="39">
        <v>233.293</v>
      </c>
      <c r="P289" s="39">
        <v>234.095</v>
      </c>
      <c r="Q289" s="39">
        <v>226.179</v>
      </c>
      <c r="R289" s="39">
        <v>227.285</v>
      </c>
      <c r="S289" s="39">
        <v>222.709</v>
      </c>
      <c r="T289" s="39">
        <v>238.664</v>
      </c>
      <c r="U289" s="39">
        <v>239.86</v>
      </c>
      <c r="V289" s="39">
        <v>242.59</v>
      </c>
      <c r="W289" s="39">
        <v>233.828</v>
      </c>
      <c r="X289" s="39">
        <v>239.059</v>
      </c>
      <c r="Y289" s="39">
        <v>243.941</v>
      </c>
      <c r="Z289" s="39">
        <v>245.791</v>
      </c>
      <c r="AA289" s="39">
        <v>233.169</v>
      </c>
      <c r="AB289" s="39">
        <v>238.885</v>
      </c>
      <c r="AC289" s="39">
        <v>238.334</v>
      </c>
      <c r="AD289" s="39">
        <v>250.711</v>
      </c>
      <c r="AE289" s="39">
        <v>244.998</v>
      </c>
      <c r="AF289" s="39">
        <v>250.723</v>
      </c>
      <c r="AG289" s="39">
        <v>274.674</v>
      </c>
      <c r="AH289" s="39">
        <v>271.653</v>
      </c>
      <c r="AI289" s="39">
        <v>265.458</v>
      </c>
      <c r="AJ289" s="39">
        <v>273.063</v>
      </c>
      <c r="AK289" s="39">
        <v>256.198</v>
      </c>
      <c r="AL289" s="39">
        <v>249.64</v>
      </c>
      <c r="AM289" s="39">
        <v>234.501</v>
      </c>
      <c r="AN289" s="39">
        <v>224.233</v>
      </c>
      <c r="AO289" s="39">
        <v>213.456</v>
      </c>
      <c r="AP289" s="39">
        <v>200.736</v>
      </c>
      <c r="AQ289" s="39">
        <v>186.725</v>
      </c>
      <c r="AR289" s="39">
        <v>176.281</v>
      </c>
      <c r="AS289" s="39">
        <v>169.696</v>
      </c>
      <c r="AT289" s="39">
        <v>162.993</v>
      </c>
      <c r="AU289" s="39">
        <v>150.855</v>
      </c>
      <c r="AV289" s="39">
        <v>143.805</v>
      </c>
      <c r="AW289" s="39">
        <v>134.177</v>
      </c>
      <c r="AX289" s="39">
        <v>131.898</v>
      </c>
      <c r="AY289" s="39">
        <v>126.708</v>
      </c>
      <c r="AZ289" s="39">
        <v>130.385</v>
      </c>
      <c r="BA289" s="39">
        <v>136.633</v>
      </c>
      <c r="BB289" s="39">
        <v>142.848</v>
      </c>
      <c r="BC289" s="39">
        <v>141.445</v>
      </c>
      <c r="BD289" s="39">
        <v>153.782</v>
      </c>
      <c r="BE289" s="39">
        <v>156.761</v>
      </c>
      <c r="BF289" s="39">
        <v>169.217</v>
      </c>
      <c r="BG289" s="39">
        <v>169.769</v>
      </c>
      <c r="BH289" s="39">
        <v>165.242</v>
      </c>
      <c r="BI289" s="39">
        <v>166.511</v>
      </c>
      <c r="BJ289" s="39">
        <v>172.42</v>
      </c>
      <c r="BK289" s="39">
        <v>166.563</v>
      </c>
      <c r="BL289" s="39">
        <v>167.322</v>
      </c>
      <c r="BM289" s="39">
        <v>152.309</v>
      </c>
      <c r="BN289" s="39">
        <v>144.947</v>
      </c>
      <c r="BO289" s="39">
        <v>132.435</v>
      </c>
      <c r="BP289" s="39">
        <v>120.794</v>
      </c>
      <c r="BQ289" s="39">
        <v>109.266</v>
      </c>
      <c r="BR289" s="39">
        <v>98.042</v>
      </c>
      <c r="BS289" s="39">
        <v>89.45999999999999</v>
      </c>
      <c r="BT289" s="39">
        <v>83.429</v>
      </c>
      <c r="BU289" s="39">
        <v>78.35899999999999</v>
      </c>
      <c r="BV289" s="39">
        <v>73.89700000000001</v>
      </c>
      <c r="BW289" s="39">
        <v>69.947</v>
      </c>
      <c r="BX289" s="39">
        <v>66.48099999999999</v>
      </c>
      <c r="BY289" s="39">
        <v>63.49</v>
      </c>
      <c r="BZ289" s="39">
        <v>60.957</v>
      </c>
      <c r="CA289" s="39">
        <v>58.863</v>
      </c>
      <c r="CB289" s="39">
        <v>57.176</v>
      </c>
      <c r="CC289" s="39">
        <v>55.85</v>
      </c>
      <c r="CD289" s="39">
        <v>54.835</v>
      </c>
      <c r="CE289" s="39">
        <v>54.06</v>
      </c>
    </row>
    <row r="290" ht="12.9" customHeight="1">
      <c r="A290" s="40">
        <v>68</v>
      </c>
      <c r="B290" s="39">
        <v>258.506</v>
      </c>
      <c r="C290" s="39">
        <v>258.671</v>
      </c>
      <c r="D290" s="39">
        <v>244.254</v>
      </c>
      <c r="E290" s="39">
        <v>265.858</v>
      </c>
      <c r="F290" s="39">
        <v>256.432</v>
      </c>
      <c r="G290" s="39">
        <v>271.293</v>
      </c>
      <c r="H290" s="39">
        <v>269.578</v>
      </c>
      <c r="I290" s="39">
        <v>278.444</v>
      </c>
      <c r="J290" s="39">
        <v>279.059</v>
      </c>
      <c r="K290" s="39">
        <v>289.089</v>
      </c>
      <c r="L290" s="39">
        <v>277.976</v>
      </c>
      <c r="M290" s="39">
        <v>267.983</v>
      </c>
      <c r="N290" s="39">
        <v>260.034</v>
      </c>
      <c r="O290" s="39">
        <v>241.533</v>
      </c>
      <c r="P290" s="39">
        <v>229.13</v>
      </c>
      <c r="Q290" s="39">
        <v>229.934</v>
      </c>
      <c r="R290" s="39">
        <v>222.174</v>
      </c>
      <c r="S290" s="39">
        <v>223.274</v>
      </c>
      <c r="T290" s="39">
        <v>218.794</v>
      </c>
      <c r="U290" s="39">
        <v>234.489</v>
      </c>
      <c r="V290" s="39">
        <v>235.659</v>
      </c>
      <c r="W290" s="39">
        <v>238.336</v>
      </c>
      <c r="X290" s="39">
        <v>229.722</v>
      </c>
      <c r="Y290" s="39">
        <v>234.855</v>
      </c>
      <c r="Z290" s="39">
        <v>239.65</v>
      </c>
      <c r="AA290" s="39">
        <v>241.465</v>
      </c>
      <c r="AB290" s="39">
        <v>229.056</v>
      </c>
      <c r="AC290" s="39">
        <v>234.671</v>
      </c>
      <c r="AD290" s="39">
        <v>234.127</v>
      </c>
      <c r="AE290" s="39">
        <v>246.291</v>
      </c>
      <c r="AF290" s="39">
        <v>240.674</v>
      </c>
      <c r="AG290" s="39">
        <v>246.3</v>
      </c>
      <c r="AH290" s="39">
        <v>269.852</v>
      </c>
      <c r="AI290" s="39">
        <v>266.889</v>
      </c>
      <c r="AJ290" s="39">
        <v>260.807</v>
      </c>
      <c r="AK290" s="39">
        <v>268.292</v>
      </c>
      <c r="AL290" s="39">
        <v>251.717</v>
      </c>
      <c r="AM290" s="39">
        <v>245.278</v>
      </c>
      <c r="AN290" s="39">
        <v>230.401</v>
      </c>
      <c r="AO290" s="39">
        <v>220.311</v>
      </c>
      <c r="AP290" s="39">
        <v>209.72</v>
      </c>
      <c r="AQ290" s="39">
        <v>197.219</v>
      </c>
      <c r="AR290" s="39">
        <v>183.447</v>
      </c>
      <c r="AS290" s="39">
        <v>173.181</v>
      </c>
      <c r="AT290" s="39">
        <v>166.71</v>
      </c>
      <c r="AU290" s="39">
        <v>160.122</v>
      </c>
      <c r="AV290" s="39">
        <v>148.188</v>
      </c>
      <c r="AW290" s="39">
        <v>141.258</v>
      </c>
      <c r="AX290" s="39">
        <v>131.791</v>
      </c>
      <c r="AY290" s="39">
        <v>129.552</v>
      </c>
      <c r="AZ290" s="39">
        <v>124.45</v>
      </c>
      <c r="BA290" s="39">
        <v>128.073</v>
      </c>
      <c r="BB290" s="39">
        <v>134.226</v>
      </c>
      <c r="BC290" s="39">
        <v>140.347</v>
      </c>
      <c r="BD290" s="39">
        <v>138.973</v>
      </c>
      <c r="BE290" s="39">
        <v>151.12</v>
      </c>
      <c r="BF290" s="39">
        <v>154.06</v>
      </c>
      <c r="BG290" s="39">
        <v>166.328</v>
      </c>
      <c r="BH290" s="39">
        <v>166.88</v>
      </c>
      <c r="BI290" s="39">
        <v>162.43</v>
      </c>
      <c r="BJ290" s="39">
        <v>163.688</v>
      </c>
      <c r="BK290" s="39">
        <v>169.514</v>
      </c>
      <c r="BL290" s="39">
        <v>163.756</v>
      </c>
      <c r="BM290" s="39">
        <v>164.511</v>
      </c>
      <c r="BN290" s="39">
        <v>149.734</v>
      </c>
      <c r="BO290" s="39">
        <v>142.491</v>
      </c>
      <c r="BP290" s="39">
        <v>130.173</v>
      </c>
      <c r="BQ290" s="39">
        <v>118.713</v>
      </c>
      <c r="BR290" s="39">
        <v>107.362</v>
      </c>
      <c r="BS290" s="39">
        <v>96.30800000000001</v>
      </c>
      <c r="BT290" s="39">
        <v>87.85599999999999</v>
      </c>
      <c r="BU290" s="39">
        <v>81.917</v>
      </c>
      <c r="BV290" s="39">
        <v>76.923</v>
      </c>
      <c r="BW290" s="39">
        <v>72.529</v>
      </c>
      <c r="BX290" s="39">
        <v>68.63800000000001</v>
      </c>
      <c r="BY290" s="39">
        <v>65.223</v>
      </c>
      <c r="BZ290" s="39">
        <v>62.277</v>
      </c>
      <c r="CA290" s="39">
        <v>59.782</v>
      </c>
      <c r="CB290" s="39">
        <v>57.719</v>
      </c>
      <c r="CC290" s="39">
        <v>56.056</v>
      </c>
      <c r="CD290" s="39">
        <v>54.75</v>
      </c>
      <c r="CE290" s="39">
        <v>53.75</v>
      </c>
    </row>
    <row r="291" ht="12.9" customHeight="1">
      <c r="A291" s="40">
        <v>69</v>
      </c>
      <c r="B291" s="39">
        <v>253.162</v>
      </c>
      <c r="C291" s="39">
        <v>253.54</v>
      </c>
      <c r="D291" s="39">
        <v>253.68</v>
      </c>
      <c r="E291" s="39">
        <v>239.509</v>
      </c>
      <c r="F291" s="39">
        <v>260.68</v>
      </c>
      <c r="G291" s="39">
        <v>251.419</v>
      </c>
      <c r="H291" s="39">
        <v>265.976</v>
      </c>
      <c r="I291" s="39">
        <v>264.284</v>
      </c>
      <c r="J291" s="39">
        <v>272.966</v>
      </c>
      <c r="K291" s="39">
        <v>273.559</v>
      </c>
      <c r="L291" s="39">
        <v>283.384</v>
      </c>
      <c r="M291" s="39">
        <v>272.474</v>
      </c>
      <c r="N291" s="39">
        <v>262.685</v>
      </c>
      <c r="O291" s="39">
        <v>254.9</v>
      </c>
      <c r="P291" s="39">
        <v>236.771</v>
      </c>
      <c r="Q291" s="39">
        <v>224.625</v>
      </c>
      <c r="R291" s="39">
        <v>225.433</v>
      </c>
      <c r="S291" s="39">
        <v>217.837</v>
      </c>
      <c r="T291" s="39">
        <v>218.933</v>
      </c>
      <c r="U291" s="39">
        <v>214.557</v>
      </c>
      <c r="V291" s="39">
        <v>229.946</v>
      </c>
      <c r="W291" s="39">
        <v>231.087</v>
      </c>
      <c r="X291" s="39">
        <v>233.709</v>
      </c>
      <c r="Y291" s="39">
        <v>225.254</v>
      </c>
      <c r="Z291" s="39">
        <v>230.287</v>
      </c>
      <c r="AA291" s="39">
        <v>234.986</v>
      </c>
      <c r="AB291" s="39">
        <v>236.764</v>
      </c>
      <c r="AC291" s="39">
        <v>224.589</v>
      </c>
      <c r="AD291" s="39">
        <v>230.095</v>
      </c>
      <c r="AE291" s="39">
        <v>229.56</v>
      </c>
      <c r="AF291" s="39">
        <v>241.493</v>
      </c>
      <c r="AG291" s="39">
        <v>235.982</v>
      </c>
      <c r="AH291" s="39">
        <v>241.51</v>
      </c>
      <c r="AI291" s="39">
        <v>264.626</v>
      </c>
      <c r="AJ291" s="39">
        <v>261.729</v>
      </c>
      <c r="AK291" s="39">
        <v>255.77</v>
      </c>
      <c r="AL291" s="39">
        <v>263.122</v>
      </c>
      <c r="AM291" s="39">
        <v>246.866</v>
      </c>
      <c r="AN291" s="39">
        <v>240.556</v>
      </c>
      <c r="AO291" s="39">
        <v>225.963</v>
      </c>
      <c r="AP291" s="39">
        <v>216.068</v>
      </c>
      <c r="AQ291" s="39">
        <v>205.681</v>
      </c>
      <c r="AR291" s="39">
        <v>193.417</v>
      </c>
      <c r="AS291" s="39">
        <v>179.904</v>
      </c>
      <c r="AT291" s="39">
        <v>169.832</v>
      </c>
      <c r="AU291" s="39">
        <v>163.486</v>
      </c>
      <c r="AV291" s="39">
        <v>157.024</v>
      </c>
      <c r="AW291" s="39">
        <v>145.311</v>
      </c>
      <c r="AX291" s="39">
        <v>138.512</v>
      </c>
      <c r="AY291" s="39">
        <v>129.219</v>
      </c>
      <c r="AZ291" s="39">
        <v>127.026</v>
      </c>
      <c r="BA291" s="39">
        <v>122.02</v>
      </c>
      <c r="BB291" s="39">
        <v>125.584</v>
      </c>
      <c r="BC291" s="39">
        <v>131.634</v>
      </c>
      <c r="BD291" s="39">
        <v>137.654</v>
      </c>
      <c r="BE291" s="39">
        <v>136.311</v>
      </c>
      <c r="BF291" s="39">
        <v>148.254</v>
      </c>
      <c r="BG291" s="39">
        <v>151.15</v>
      </c>
      <c r="BH291" s="39">
        <v>163.215</v>
      </c>
      <c r="BI291" s="39">
        <v>163.766</v>
      </c>
      <c r="BJ291" s="39">
        <v>159.402</v>
      </c>
      <c r="BK291" s="39">
        <v>160.648</v>
      </c>
      <c r="BL291" s="39">
        <v>166.384</v>
      </c>
      <c r="BM291" s="39">
        <v>160.733</v>
      </c>
      <c r="BN291" s="39">
        <v>161.486</v>
      </c>
      <c r="BO291" s="39">
        <v>146.965</v>
      </c>
      <c r="BP291" s="39">
        <v>139.851</v>
      </c>
      <c r="BQ291" s="39">
        <v>127.745</v>
      </c>
      <c r="BR291" s="39">
        <v>116.48</v>
      </c>
      <c r="BS291" s="39">
        <v>105.322</v>
      </c>
      <c r="BT291" s="39">
        <v>94.45399999999999</v>
      </c>
      <c r="BU291" s="39">
        <v>86.143</v>
      </c>
      <c r="BV291" s="39">
        <v>80.304</v>
      </c>
      <c r="BW291" s="39">
        <v>75.39400000000001</v>
      </c>
      <c r="BX291" s="39">
        <v>71.07299999999999</v>
      </c>
      <c r="BY291" s="39">
        <v>67.246</v>
      </c>
      <c r="BZ291" s="39">
        <v>63.888</v>
      </c>
      <c r="CA291" s="39">
        <v>60.99</v>
      </c>
      <c r="CB291" s="39">
        <v>58.536</v>
      </c>
      <c r="CC291" s="39">
        <v>56.507</v>
      </c>
      <c r="CD291" s="39">
        <v>54.872</v>
      </c>
      <c r="CE291" s="39">
        <v>53.587</v>
      </c>
    </row>
    <row r="292" ht="12.9" customHeight="1">
      <c r="A292" s="40">
        <v>70</v>
      </c>
      <c r="B292" s="39">
        <v>260.764</v>
      </c>
      <c r="C292" s="39">
        <v>247.757</v>
      </c>
      <c r="D292" s="39">
        <v>248.1</v>
      </c>
      <c r="E292" s="39">
        <v>248.202</v>
      </c>
      <c r="F292" s="39">
        <v>234.312</v>
      </c>
      <c r="G292" s="39">
        <v>255.016</v>
      </c>
      <c r="H292" s="39">
        <v>245.934</v>
      </c>
      <c r="I292" s="39">
        <v>260.169</v>
      </c>
      <c r="J292" s="39">
        <v>258.498</v>
      </c>
      <c r="K292" s="39">
        <v>266.984</v>
      </c>
      <c r="L292" s="39">
        <v>267.552</v>
      </c>
      <c r="M292" s="39">
        <v>277.155</v>
      </c>
      <c r="N292" s="39">
        <v>266.489</v>
      </c>
      <c r="O292" s="39">
        <v>256.92</v>
      </c>
      <c r="P292" s="39">
        <v>249.317</v>
      </c>
      <c r="Q292" s="39">
        <v>231.593</v>
      </c>
      <c r="R292" s="39">
        <v>219.725</v>
      </c>
      <c r="S292" s="39">
        <v>220.531</v>
      </c>
      <c r="T292" s="39">
        <v>213.114</v>
      </c>
      <c r="U292" s="39">
        <v>214.205</v>
      </c>
      <c r="V292" s="39">
        <v>209.917</v>
      </c>
      <c r="W292" s="39">
        <v>224.971</v>
      </c>
      <c r="X292" s="39">
        <v>226.085</v>
      </c>
      <c r="Y292" s="39">
        <v>228.646</v>
      </c>
      <c r="Z292" s="39">
        <v>220.368</v>
      </c>
      <c r="AA292" s="39">
        <v>225.291</v>
      </c>
      <c r="AB292" s="39">
        <v>229.889</v>
      </c>
      <c r="AC292" s="39">
        <v>231.627</v>
      </c>
      <c r="AD292" s="39">
        <v>219.708</v>
      </c>
      <c r="AE292" s="39">
        <v>225.097</v>
      </c>
      <c r="AF292" s="39">
        <v>224.573</v>
      </c>
      <c r="AG292" s="39">
        <v>236.256</v>
      </c>
      <c r="AH292" s="39">
        <v>230.868</v>
      </c>
      <c r="AI292" s="39">
        <v>236.289</v>
      </c>
      <c r="AJ292" s="39">
        <v>258.934</v>
      </c>
      <c r="AK292" s="39">
        <v>256.107</v>
      </c>
      <c r="AL292" s="39">
        <v>250.28</v>
      </c>
      <c r="AM292" s="39">
        <v>257.493</v>
      </c>
      <c r="AN292" s="39">
        <v>241.583</v>
      </c>
      <c r="AO292" s="39">
        <v>235.414</v>
      </c>
      <c r="AP292" s="39">
        <v>221.13</v>
      </c>
      <c r="AQ292" s="39">
        <v>211.448</v>
      </c>
      <c r="AR292" s="39">
        <v>201.282</v>
      </c>
      <c r="AS292" s="39">
        <v>189.277</v>
      </c>
      <c r="AT292" s="39">
        <v>176.046</v>
      </c>
      <c r="AU292" s="39">
        <v>166.187</v>
      </c>
      <c r="AV292" s="39">
        <v>159.976</v>
      </c>
      <c r="AW292" s="39">
        <v>153.651</v>
      </c>
      <c r="AX292" s="39">
        <v>142.18</v>
      </c>
      <c r="AY292" s="39">
        <v>135.522</v>
      </c>
      <c r="AZ292" s="39">
        <v>126.421</v>
      </c>
      <c r="BA292" s="39">
        <v>124.277</v>
      </c>
      <c r="BB292" s="39">
        <v>119.375</v>
      </c>
      <c r="BC292" s="39">
        <v>122.876</v>
      </c>
      <c r="BD292" s="39">
        <v>128.815</v>
      </c>
      <c r="BE292" s="39">
        <v>134.725</v>
      </c>
      <c r="BF292" s="39">
        <v>133.415</v>
      </c>
      <c r="BG292" s="39">
        <v>145.136</v>
      </c>
      <c r="BH292" s="39">
        <v>147.987</v>
      </c>
      <c r="BI292" s="39">
        <v>159.831</v>
      </c>
      <c r="BJ292" s="39">
        <v>160.382</v>
      </c>
      <c r="BK292" s="39">
        <v>156.111</v>
      </c>
      <c r="BL292" s="39">
        <v>157.344</v>
      </c>
      <c r="BM292" s="39">
        <v>162.984</v>
      </c>
      <c r="BN292" s="39">
        <v>157.449</v>
      </c>
      <c r="BO292" s="39">
        <v>158.199</v>
      </c>
      <c r="BP292" s="39">
        <v>143.957</v>
      </c>
      <c r="BQ292" s="39">
        <v>136.983</v>
      </c>
      <c r="BR292" s="39">
        <v>125.108</v>
      </c>
      <c r="BS292" s="39">
        <v>114.056</v>
      </c>
      <c r="BT292" s="39">
        <v>103.106</v>
      </c>
      <c r="BU292" s="39">
        <v>92.43899999999999</v>
      </c>
      <c r="BV292" s="39">
        <v>84.283</v>
      </c>
      <c r="BW292" s="39">
        <v>78.55200000000001</v>
      </c>
      <c r="BX292" s="39">
        <v>73.733</v>
      </c>
      <c r="BY292" s="39">
        <v>69.491</v>
      </c>
      <c r="BZ292" s="39">
        <v>65.735</v>
      </c>
      <c r="CA292" s="39">
        <v>62.439</v>
      </c>
      <c r="CB292" s="39">
        <v>59.593</v>
      </c>
      <c r="CC292" s="39">
        <v>57.184</v>
      </c>
      <c r="CD292" s="39">
        <v>55.192</v>
      </c>
      <c r="CE292" s="39">
        <v>53.586</v>
      </c>
    </row>
    <row r="293" ht="12.9" customHeight="1">
      <c r="A293" s="40">
        <v>71</v>
      </c>
      <c r="B293" s="39">
        <v>215.963</v>
      </c>
      <c r="C293" s="39">
        <v>254.549</v>
      </c>
      <c r="D293" s="39">
        <v>241.83</v>
      </c>
      <c r="E293" s="39">
        <v>242.138</v>
      </c>
      <c r="F293" s="39">
        <v>242.218</v>
      </c>
      <c r="G293" s="39">
        <v>228.644</v>
      </c>
      <c r="H293" s="39">
        <v>248.835</v>
      </c>
      <c r="I293" s="39">
        <v>239.959</v>
      </c>
      <c r="J293" s="39">
        <v>253.84</v>
      </c>
      <c r="K293" s="39">
        <v>252.2</v>
      </c>
      <c r="L293" s="39">
        <v>260.471</v>
      </c>
      <c r="M293" s="39">
        <v>261.015</v>
      </c>
      <c r="N293" s="39">
        <v>270.397</v>
      </c>
      <c r="O293" s="39">
        <v>259.995</v>
      </c>
      <c r="P293" s="39">
        <v>250.667</v>
      </c>
      <c r="Q293" s="39">
        <v>243.26</v>
      </c>
      <c r="R293" s="39">
        <v>225.975</v>
      </c>
      <c r="S293" s="39">
        <v>214.403</v>
      </c>
      <c r="T293" s="39">
        <v>215.205</v>
      </c>
      <c r="U293" s="39">
        <v>207.981</v>
      </c>
      <c r="V293" s="39">
        <v>209.041</v>
      </c>
      <c r="W293" s="39">
        <v>204.851</v>
      </c>
      <c r="X293" s="39">
        <v>219.545</v>
      </c>
      <c r="Y293" s="39">
        <v>220.629</v>
      </c>
      <c r="Z293" s="39">
        <v>223.129</v>
      </c>
      <c r="AA293" s="39">
        <v>215.044</v>
      </c>
      <c r="AB293" s="39">
        <v>219.85</v>
      </c>
      <c r="AC293" s="39">
        <v>224.34</v>
      </c>
      <c r="AD293" s="39">
        <v>226.038</v>
      </c>
      <c r="AE293" s="39">
        <v>214.4</v>
      </c>
      <c r="AF293" s="39">
        <v>219.665</v>
      </c>
      <c r="AG293" s="39">
        <v>219.155</v>
      </c>
      <c r="AH293" s="39">
        <v>230.575</v>
      </c>
      <c r="AI293" s="39">
        <v>225.322</v>
      </c>
      <c r="AJ293" s="39">
        <v>230.628</v>
      </c>
      <c r="AK293" s="39">
        <v>252.761</v>
      </c>
      <c r="AL293" s="39">
        <v>250.01</v>
      </c>
      <c r="AM293" s="39">
        <v>244.332</v>
      </c>
      <c r="AN293" s="39">
        <v>251.392</v>
      </c>
      <c r="AO293" s="39">
        <v>235.86</v>
      </c>
      <c r="AP293" s="39">
        <v>229.845</v>
      </c>
      <c r="AQ293" s="39">
        <v>215.899</v>
      </c>
      <c r="AR293" s="39">
        <v>206.449</v>
      </c>
      <c r="AS293" s="39">
        <v>196.526</v>
      </c>
      <c r="AT293" s="39">
        <v>184.803</v>
      </c>
      <c r="AU293" s="39">
        <v>171.88</v>
      </c>
      <c r="AV293" s="39">
        <v>162.251</v>
      </c>
      <c r="AW293" s="39">
        <v>156.189</v>
      </c>
      <c r="AX293" s="39">
        <v>150.014</v>
      </c>
      <c r="AY293" s="39">
        <v>138.806</v>
      </c>
      <c r="AZ293" s="39">
        <v>132.304</v>
      </c>
      <c r="BA293" s="39">
        <v>123.41</v>
      </c>
      <c r="BB293" s="39">
        <v>121.321</v>
      </c>
      <c r="BC293" s="39">
        <v>116.534</v>
      </c>
      <c r="BD293" s="39">
        <v>119.966</v>
      </c>
      <c r="BE293" s="39">
        <v>125.785</v>
      </c>
      <c r="BF293" s="39">
        <v>131.578</v>
      </c>
      <c r="BG293" s="39">
        <v>130.305</v>
      </c>
      <c r="BH293" s="39">
        <v>141.787</v>
      </c>
      <c r="BI293" s="39">
        <v>144.588</v>
      </c>
      <c r="BJ293" s="39">
        <v>156.193</v>
      </c>
      <c r="BK293" s="39">
        <v>156.746</v>
      </c>
      <c r="BL293" s="39">
        <v>152.577</v>
      </c>
      <c r="BM293" s="39">
        <v>153.797</v>
      </c>
      <c r="BN293" s="39">
        <v>159.333</v>
      </c>
      <c r="BO293" s="39">
        <v>153.926</v>
      </c>
      <c r="BP293" s="39">
        <v>154.673</v>
      </c>
      <c r="BQ293" s="39">
        <v>140.735</v>
      </c>
      <c r="BR293" s="39">
        <v>133.914</v>
      </c>
      <c r="BS293" s="39">
        <v>122.289</v>
      </c>
      <c r="BT293" s="39">
        <v>111.468</v>
      </c>
      <c r="BU293" s="39">
        <v>100.746</v>
      </c>
      <c r="BV293" s="39">
        <v>90.298</v>
      </c>
      <c r="BW293" s="39">
        <v>82.309</v>
      </c>
      <c r="BX293" s="39">
        <v>76.696</v>
      </c>
      <c r="BY293" s="39">
        <v>71.977</v>
      </c>
      <c r="BZ293" s="39">
        <v>67.822</v>
      </c>
      <c r="CA293" s="39">
        <v>64.143</v>
      </c>
      <c r="CB293" s="39">
        <v>60.913</v>
      </c>
      <c r="CC293" s="39">
        <v>58.126</v>
      </c>
      <c r="CD293" s="39">
        <v>55.766</v>
      </c>
      <c r="CE293" s="39">
        <v>53.814</v>
      </c>
    </row>
    <row r="294" ht="12.9" customHeight="1">
      <c r="A294" s="40">
        <v>72</v>
      </c>
      <c r="B294" s="39">
        <v>189.368</v>
      </c>
      <c r="C294" s="39">
        <v>210.198</v>
      </c>
      <c r="D294" s="39">
        <v>247.757</v>
      </c>
      <c r="E294" s="39">
        <v>235.362</v>
      </c>
      <c r="F294" s="39">
        <v>235.643</v>
      </c>
      <c r="G294" s="39">
        <v>235.706</v>
      </c>
      <c r="H294" s="39">
        <v>222.476</v>
      </c>
      <c r="I294" s="39">
        <v>242.121</v>
      </c>
      <c r="J294" s="39">
        <v>233.468</v>
      </c>
      <c r="K294" s="39">
        <v>246.971</v>
      </c>
      <c r="L294" s="39">
        <v>245.365</v>
      </c>
      <c r="M294" s="39">
        <v>253.407</v>
      </c>
      <c r="N294" s="39">
        <v>253.942</v>
      </c>
      <c r="O294" s="39">
        <v>263.079</v>
      </c>
      <c r="P294" s="39">
        <v>252.965</v>
      </c>
      <c r="Q294" s="39">
        <v>243.897</v>
      </c>
      <c r="R294" s="39">
        <v>236.701</v>
      </c>
      <c r="S294" s="39">
        <v>219.887</v>
      </c>
      <c r="T294" s="39">
        <v>208.636</v>
      </c>
      <c r="U294" s="39">
        <v>209.429</v>
      </c>
      <c r="V294" s="39">
        <v>202.395</v>
      </c>
      <c r="W294" s="39">
        <v>203.426</v>
      </c>
      <c r="X294" s="39">
        <v>199.347</v>
      </c>
      <c r="Y294" s="39">
        <v>213.651</v>
      </c>
      <c r="Z294" s="39">
        <v>214.708</v>
      </c>
      <c r="AA294" s="39">
        <v>217.144</v>
      </c>
      <c r="AB294" s="39">
        <v>209.275</v>
      </c>
      <c r="AC294" s="39">
        <v>213.958</v>
      </c>
      <c r="AD294" s="39">
        <v>218.333</v>
      </c>
      <c r="AE294" s="39">
        <v>219.992</v>
      </c>
      <c r="AF294" s="39">
        <v>208.663</v>
      </c>
      <c r="AG294" s="39">
        <v>213.796</v>
      </c>
      <c r="AH294" s="39">
        <v>213.311</v>
      </c>
      <c r="AI294" s="39">
        <v>224.446</v>
      </c>
      <c r="AJ294" s="39">
        <v>219.343</v>
      </c>
      <c r="AK294" s="39">
        <v>224.525</v>
      </c>
      <c r="AL294" s="39">
        <v>246.101</v>
      </c>
      <c r="AM294" s="39">
        <v>243.438</v>
      </c>
      <c r="AN294" s="39">
        <v>237.921</v>
      </c>
      <c r="AO294" s="39">
        <v>244.818</v>
      </c>
      <c r="AP294" s="39">
        <v>229.699</v>
      </c>
      <c r="AQ294" s="39">
        <v>223.853</v>
      </c>
      <c r="AR294" s="39">
        <v>210.277</v>
      </c>
      <c r="AS294" s="39">
        <v>201.081</v>
      </c>
      <c r="AT294" s="39">
        <v>191.422</v>
      </c>
      <c r="AU294" s="39">
        <v>180.008</v>
      </c>
      <c r="AV294" s="39">
        <v>167.421</v>
      </c>
      <c r="AW294" s="39">
        <v>158.045</v>
      </c>
      <c r="AX294" s="39">
        <v>152.145</v>
      </c>
      <c r="AY294" s="39">
        <v>146.136</v>
      </c>
      <c r="AZ294" s="39">
        <v>135.215</v>
      </c>
      <c r="BA294" s="39">
        <v>128.883</v>
      </c>
      <c r="BB294" s="39">
        <v>120.216</v>
      </c>
      <c r="BC294" s="39">
        <v>118.188</v>
      </c>
      <c r="BD294" s="39">
        <v>113.527</v>
      </c>
      <c r="BE294" s="39">
        <v>116.886</v>
      </c>
      <c r="BF294" s="39">
        <v>122.577</v>
      </c>
      <c r="BG294" s="39">
        <v>128.243</v>
      </c>
      <c r="BH294" s="39">
        <v>127.012</v>
      </c>
      <c r="BI294" s="39">
        <v>138.236</v>
      </c>
      <c r="BJ294" s="39">
        <v>140.984</v>
      </c>
      <c r="BK294" s="39">
        <v>152.334</v>
      </c>
      <c r="BL294" s="39">
        <v>152.889</v>
      </c>
      <c r="BM294" s="39">
        <v>148.832</v>
      </c>
      <c r="BN294" s="39">
        <v>150.039</v>
      </c>
      <c r="BO294" s="39">
        <v>155.466</v>
      </c>
      <c r="BP294" s="39">
        <v>150.198</v>
      </c>
      <c r="BQ294" s="39">
        <v>150.945</v>
      </c>
      <c r="BR294" s="39">
        <v>137.336</v>
      </c>
      <c r="BS294" s="39">
        <v>130.683</v>
      </c>
      <c r="BT294" s="39">
        <v>119.33</v>
      </c>
      <c r="BU294" s="39">
        <v>108.761</v>
      </c>
      <c r="BV294" s="39">
        <v>98.286</v>
      </c>
      <c r="BW294" s="39">
        <v>88.077</v>
      </c>
      <c r="BX294" s="39">
        <v>80.27</v>
      </c>
      <c r="BY294" s="39">
        <v>74.78700000000001</v>
      </c>
      <c r="BZ294" s="39">
        <v>70.176</v>
      </c>
      <c r="CA294" s="39">
        <v>66.117</v>
      </c>
      <c r="CB294" s="39">
        <v>62.522</v>
      </c>
      <c r="CC294" s="39">
        <v>59.366</v>
      </c>
      <c r="CD294" s="39">
        <v>56.643</v>
      </c>
      <c r="CE294" s="39">
        <v>54.336</v>
      </c>
    </row>
    <row r="295" ht="12.9" customHeight="1">
      <c r="A295" s="40">
        <v>73</v>
      </c>
      <c r="B295" s="39">
        <v>179.413</v>
      </c>
      <c r="C295" s="39">
        <v>183.709</v>
      </c>
      <c r="D295" s="39">
        <v>203.912</v>
      </c>
      <c r="E295" s="39">
        <v>240.339</v>
      </c>
      <c r="F295" s="39">
        <v>228.295</v>
      </c>
      <c r="G295" s="39">
        <v>228.554</v>
      </c>
      <c r="H295" s="39">
        <v>228.599</v>
      </c>
      <c r="I295" s="39">
        <v>215.754</v>
      </c>
      <c r="J295" s="39">
        <v>234.8</v>
      </c>
      <c r="K295" s="39">
        <v>226.398</v>
      </c>
      <c r="L295" s="39">
        <v>239.488</v>
      </c>
      <c r="M295" s="39">
        <v>237.922</v>
      </c>
      <c r="N295" s="39">
        <v>245.727</v>
      </c>
      <c r="O295" s="39">
        <v>246.25</v>
      </c>
      <c r="P295" s="39">
        <v>255.122</v>
      </c>
      <c r="Q295" s="39">
        <v>245.32</v>
      </c>
      <c r="R295" s="39">
        <v>236.534</v>
      </c>
      <c r="S295" s="39">
        <v>229.563</v>
      </c>
      <c r="T295" s="39">
        <v>213.262</v>
      </c>
      <c r="U295" s="39">
        <v>202.359</v>
      </c>
      <c r="V295" s="39">
        <v>203.129</v>
      </c>
      <c r="W295" s="39">
        <v>196.306</v>
      </c>
      <c r="X295" s="39">
        <v>197.309</v>
      </c>
      <c r="Y295" s="39">
        <v>193.352</v>
      </c>
      <c r="Z295" s="39">
        <v>207.237</v>
      </c>
      <c r="AA295" s="39">
        <v>208.267</v>
      </c>
      <c r="AB295" s="39">
        <v>210.636</v>
      </c>
      <c r="AC295" s="39">
        <v>203.006</v>
      </c>
      <c r="AD295" s="39">
        <v>207.557</v>
      </c>
      <c r="AE295" s="39">
        <v>211.812</v>
      </c>
      <c r="AF295" s="39">
        <v>213.43</v>
      </c>
      <c r="AG295" s="39">
        <v>202.442</v>
      </c>
      <c r="AH295" s="39">
        <v>207.439</v>
      </c>
      <c r="AI295" s="39">
        <v>206.982</v>
      </c>
      <c r="AJ295" s="39">
        <v>217.809</v>
      </c>
      <c r="AK295" s="39">
        <v>212.87</v>
      </c>
      <c r="AL295" s="39">
        <v>217.918</v>
      </c>
      <c r="AM295" s="39">
        <v>238.892</v>
      </c>
      <c r="AN295" s="39">
        <v>236.325</v>
      </c>
      <c r="AO295" s="39">
        <v>230.986</v>
      </c>
      <c r="AP295" s="39">
        <v>237.707</v>
      </c>
      <c r="AQ295" s="39">
        <v>223.038</v>
      </c>
      <c r="AR295" s="39">
        <v>217.378</v>
      </c>
      <c r="AS295" s="39">
        <v>204.205</v>
      </c>
      <c r="AT295" s="39">
        <v>195.287</v>
      </c>
      <c r="AU295" s="39">
        <v>185.917</v>
      </c>
      <c r="AV295" s="39">
        <v>174.839</v>
      </c>
      <c r="AW295" s="39">
        <v>162.619</v>
      </c>
      <c r="AX295" s="39">
        <v>153.518</v>
      </c>
      <c r="AY295" s="39">
        <v>147.797</v>
      </c>
      <c r="AZ295" s="39">
        <v>141.968</v>
      </c>
      <c r="BA295" s="39">
        <v>131.359</v>
      </c>
      <c r="BB295" s="39">
        <v>125.213</v>
      </c>
      <c r="BC295" s="39">
        <v>116.795</v>
      </c>
      <c r="BD295" s="39">
        <v>114.834</v>
      </c>
      <c r="BE295" s="39">
        <v>110.31</v>
      </c>
      <c r="BF295" s="39">
        <v>113.592</v>
      </c>
      <c r="BG295" s="39">
        <v>119.145</v>
      </c>
      <c r="BH295" s="39">
        <v>124.675</v>
      </c>
      <c r="BI295" s="39">
        <v>123.492</v>
      </c>
      <c r="BJ295" s="39">
        <v>134.437</v>
      </c>
      <c r="BK295" s="39">
        <v>137.131</v>
      </c>
      <c r="BL295" s="39">
        <v>148.204</v>
      </c>
      <c r="BM295" s="39">
        <v>148.764</v>
      </c>
      <c r="BN295" s="39">
        <v>144.83</v>
      </c>
      <c r="BO295" s="39">
        <v>146.025</v>
      </c>
      <c r="BP295" s="39">
        <v>151.333</v>
      </c>
      <c r="BQ295" s="39">
        <v>146.218</v>
      </c>
      <c r="BR295" s="39">
        <v>146.966</v>
      </c>
      <c r="BS295" s="39">
        <v>133.715</v>
      </c>
      <c r="BT295" s="39">
        <v>127.244</v>
      </c>
      <c r="BU295" s="39">
        <v>116.187</v>
      </c>
      <c r="BV295" s="39">
        <v>105.892</v>
      </c>
      <c r="BW295" s="39">
        <v>95.685</v>
      </c>
      <c r="BX295" s="39">
        <v>85.735</v>
      </c>
      <c r="BY295" s="39">
        <v>78.126</v>
      </c>
      <c r="BZ295" s="39">
        <v>72.783</v>
      </c>
      <c r="CA295" s="39">
        <v>68.29000000000001</v>
      </c>
      <c r="CB295" s="39">
        <v>64.33499999999999</v>
      </c>
      <c r="CC295" s="39">
        <v>60.832</v>
      </c>
      <c r="CD295" s="39">
        <v>57.757</v>
      </c>
      <c r="CE295" s="39">
        <v>55.103</v>
      </c>
    </row>
    <row r="296" ht="12.9" customHeight="1">
      <c r="A296" s="40">
        <v>74</v>
      </c>
      <c r="B296" s="39">
        <v>117.594</v>
      </c>
      <c r="C296" s="39">
        <v>173.411</v>
      </c>
      <c r="D296" s="39">
        <v>177.551</v>
      </c>
      <c r="E296" s="39">
        <v>197.064</v>
      </c>
      <c r="F296" s="39">
        <v>232.257</v>
      </c>
      <c r="G296" s="39">
        <v>220.601</v>
      </c>
      <c r="H296" s="39">
        <v>220.834</v>
      </c>
      <c r="I296" s="39">
        <v>220.867</v>
      </c>
      <c r="J296" s="39">
        <v>208.443</v>
      </c>
      <c r="K296" s="39">
        <v>226.841</v>
      </c>
      <c r="L296" s="39">
        <v>218.712</v>
      </c>
      <c r="M296" s="39">
        <v>231.355</v>
      </c>
      <c r="N296" s="39">
        <v>229.846</v>
      </c>
      <c r="O296" s="39">
        <v>237.394</v>
      </c>
      <c r="P296" s="39">
        <v>237.908</v>
      </c>
      <c r="Q296" s="39">
        <v>246.492</v>
      </c>
      <c r="R296" s="39">
        <v>237.031</v>
      </c>
      <c r="S296" s="39">
        <v>228.552</v>
      </c>
      <c r="T296" s="39">
        <v>221.828</v>
      </c>
      <c r="U296" s="39">
        <v>206.088</v>
      </c>
      <c r="V296" s="39">
        <v>195.552</v>
      </c>
      <c r="W296" s="39">
        <v>196.3</v>
      </c>
      <c r="X296" s="39">
        <v>189.709</v>
      </c>
      <c r="Y296" s="39">
        <v>190.683</v>
      </c>
      <c r="Z296" s="39">
        <v>186.864</v>
      </c>
      <c r="AA296" s="39">
        <v>200.294</v>
      </c>
      <c r="AB296" s="39">
        <v>201.298</v>
      </c>
      <c r="AC296" s="39">
        <v>203.598</v>
      </c>
      <c r="AD296" s="39">
        <v>196.229</v>
      </c>
      <c r="AE296" s="39">
        <v>200.641</v>
      </c>
      <c r="AF296" s="39">
        <v>204.768</v>
      </c>
      <c r="AG296" s="39">
        <v>206.345</v>
      </c>
      <c r="AH296" s="39">
        <v>195.733</v>
      </c>
      <c r="AI296" s="39">
        <v>200.583</v>
      </c>
      <c r="AJ296" s="39">
        <v>200.159</v>
      </c>
      <c r="AK296" s="39">
        <v>210.654</v>
      </c>
      <c r="AL296" s="39">
        <v>205.893</v>
      </c>
      <c r="AM296" s="39">
        <v>210.799</v>
      </c>
      <c r="AN296" s="39">
        <v>231.121</v>
      </c>
      <c r="AO296" s="39">
        <v>228.661</v>
      </c>
      <c r="AP296" s="39">
        <v>223.516</v>
      </c>
      <c r="AQ296" s="39">
        <v>230.049</v>
      </c>
      <c r="AR296" s="39">
        <v>215.87</v>
      </c>
      <c r="AS296" s="39">
        <v>210.414</v>
      </c>
      <c r="AT296" s="39">
        <v>197.679</v>
      </c>
      <c r="AU296" s="39">
        <v>189.064</v>
      </c>
      <c r="AV296" s="39">
        <v>180.009</v>
      </c>
      <c r="AW296" s="39">
        <v>169.297</v>
      </c>
      <c r="AX296" s="39">
        <v>157.476</v>
      </c>
      <c r="AY296" s="39">
        <v>148.676</v>
      </c>
      <c r="AZ296" s="39">
        <v>143.149</v>
      </c>
      <c r="BA296" s="39">
        <v>137.516</v>
      </c>
      <c r="BB296" s="39">
        <v>127.248</v>
      </c>
      <c r="BC296" s="39">
        <v>121.305</v>
      </c>
      <c r="BD296" s="39">
        <v>113.156</v>
      </c>
      <c r="BE296" s="39">
        <v>111.269</v>
      </c>
      <c r="BF296" s="39">
        <v>106.895</v>
      </c>
      <c r="BG296" s="39">
        <v>110.095</v>
      </c>
      <c r="BH296" s="39">
        <v>115.5</v>
      </c>
      <c r="BI296" s="39">
        <v>120.885</v>
      </c>
      <c r="BJ296" s="39">
        <v>119.754</v>
      </c>
      <c r="BK296" s="39">
        <v>130.401</v>
      </c>
      <c r="BL296" s="39">
        <v>133.037</v>
      </c>
      <c r="BM296" s="39">
        <v>143.813</v>
      </c>
      <c r="BN296" s="39">
        <v>144.38</v>
      </c>
      <c r="BO296" s="39">
        <v>140.58</v>
      </c>
      <c r="BP296" s="39">
        <v>141.765</v>
      </c>
      <c r="BQ296" s="39">
        <v>146.947</v>
      </c>
      <c r="BR296" s="39">
        <v>141.999</v>
      </c>
      <c r="BS296" s="39">
        <v>142.749</v>
      </c>
      <c r="BT296" s="39">
        <v>129.886</v>
      </c>
      <c r="BU296" s="39">
        <v>123.613</v>
      </c>
      <c r="BV296" s="39">
        <v>112.877</v>
      </c>
      <c r="BW296" s="39">
        <v>102.877</v>
      </c>
      <c r="BX296" s="39">
        <v>92.95999999999999</v>
      </c>
      <c r="BY296" s="39">
        <v>83.29000000000001</v>
      </c>
      <c r="BZ296" s="39">
        <v>75.895</v>
      </c>
      <c r="CA296" s="39">
        <v>70.705</v>
      </c>
      <c r="CB296" s="39">
        <v>66.34</v>
      </c>
      <c r="CC296" s="39">
        <v>62.498</v>
      </c>
      <c r="CD296" s="39">
        <v>59.095</v>
      </c>
      <c r="CE296" s="39">
        <v>56.108</v>
      </c>
    </row>
    <row r="297" ht="12.9" customHeight="1">
      <c r="A297" s="40">
        <v>75</v>
      </c>
      <c r="B297" s="39">
        <v>135.5</v>
      </c>
      <c r="C297" s="39">
        <v>113.16</v>
      </c>
      <c r="D297" s="39">
        <v>166.871</v>
      </c>
      <c r="E297" s="39">
        <v>170.833</v>
      </c>
      <c r="F297" s="39">
        <v>189.595</v>
      </c>
      <c r="G297" s="39">
        <v>223.447</v>
      </c>
      <c r="H297" s="39">
        <v>212.211</v>
      </c>
      <c r="I297" s="39">
        <v>212.423</v>
      </c>
      <c r="J297" s="39">
        <v>212.442</v>
      </c>
      <c r="K297" s="39">
        <v>200.477</v>
      </c>
      <c r="L297" s="39">
        <v>218.17</v>
      </c>
      <c r="M297" s="39">
        <v>210.341</v>
      </c>
      <c r="N297" s="39">
        <v>222.509</v>
      </c>
      <c r="O297" s="39">
        <v>221.063</v>
      </c>
      <c r="P297" s="39">
        <v>228.334</v>
      </c>
      <c r="Q297" s="39">
        <v>228.84</v>
      </c>
      <c r="R297" s="39">
        <v>237.113</v>
      </c>
      <c r="S297" s="39">
        <v>228.022</v>
      </c>
      <c r="T297" s="39">
        <v>219.877</v>
      </c>
      <c r="U297" s="39">
        <v>213.422</v>
      </c>
      <c r="V297" s="39">
        <v>198.279</v>
      </c>
      <c r="W297" s="39">
        <v>188.143</v>
      </c>
      <c r="X297" s="39">
        <v>188.868</v>
      </c>
      <c r="Y297" s="39">
        <v>182.53</v>
      </c>
      <c r="Z297" s="39">
        <v>183.474</v>
      </c>
      <c r="AA297" s="39">
        <v>179.805</v>
      </c>
      <c r="AB297" s="39">
        <v>192.742</v>
      </c>
      <c r="AC297" s="39">
        <v>193.719</v>
      </c>
      <c r="AD297" s="39">
        <v>195.945</v>
      </c>
      <c r="AE297" s="39">
        <v>188.861</v>
      </c>
      <c r="AF297" s="39">
        <v>193.122</v>
      </c>
      <c r="AG297" s="39">
        <v>197.111</v>
      </c>
      <c r="AH297" s="39">
        <v>198.65</v>
      </c>
      <c r="AI297" s="39">
        <v>188.446</v>
      </c>
      <c r="AJ297" s="39">
        <v>193.139</v>
      </c>
      <c r="AK297" s="39">
        <v>192.751</v>
      </c>
      <c r="AL297" s="39">
        <v>202.885</v>
      </c>
      <c r="AM297" s="39">
        <v>198.321</v>
      </c>
      <c r="AN297" s="39">
        <v>203.074</v>
      </c>
      <c r="AO297" s="39">
        <v>222.691</v>
      </c>
      <c r="AP297" s="39">
        <v>220.347</v>
      </c>
      <c r="AQ297" s="39">
        <v>215.415</v>
      </c>
      <c r="AR297" s="39">
        <v>221.744</v>
      </c>
      <c r="AS297" s="39">
        <v>208.098</v>
      </c>
      <c r="AT297" s="39">
        <v>202.863</v>
      </c>
      <c r="AU297" s="39">
        <v>190.604</v>
      </c>
      <c r="AV297" s="39">
        <v>182.317</v>
      </c>
      <c r="AW297" s="39">
        <v>173.604</v>
      </c>
      <c r="AX297" s="39">
        <v>163.289</v>
      </c>
      <c r="AY297" s="39">
        <v>151.901</v>
      </c>
      <c r="AZ297" s="39">
        <v>143.425</v>
      </c>
      <c r="BA297" s="39">
        <v>138.11</v>
      </c>
      <c r="BB297" s="39">
        <v>132.69</v>
      </c>
      <c r="BC297" s="39">
        <v>122.79</v>
      </c>
      <c r="BD297" s="39">
        <v>117.067</v>
      </c>
      <c r="BE297" s="39">
        <v>109.209</v>
      </c>
      <c r="BF297" s="39">
        <v>107.403</v>
      </c>
      <c r="BG297" s="39">
        <v>103.192</v>
      </c>
      <c r="BH297" s="39">
        <v>106.304</v>
      </c>
      <c r="BI297" s="39">
        <v>111.551</v>
      </c>
      <c r="BJ297" s="39">
        <v>116.78</v>
      </c>
      <c r="BK297" s="39">
        <v>115.707</v>
      </c>
      <c r="BL297" s="39">
        <v>126.032</v>
      </c>
      <c r="BM297" s="39">
        <v>128.607</v>
      </c>
      <c r="BN297" s="39">
        <v>139.065</v>
      </c>
      <c r="BO297" s="39">
        <v>139.64</v>
      </c>
      <c r="BP297" s="39">
        <v>135.986</v>
      </c>
      <c r="BQ297" s="39">
        <v>137.16</v>
      </c>
      <c r="BR297" s="39">
        <v>142.209</v>
      </c>
      <c r="BS297" s="39">
        <v>137.44</v>
      </c>
      <c r="BT297" s="39">
        <v>138.195</v>
      </c>
      <c r="BU297" s="39">
        <v>125.749</v>
      </c>
      <c r="BV297" s="39">
        <v>119.69</v>
      </c>
      <c r="BW297" s="39">
        <v>109.298</v>
      </c>
      <c r="BX297" s="39">
        <v>99.61799999999999</v>
      </c>
      <c r="BY297" s="39">
        <v>90.01300000000001</v>
      </c>
      <c r="BZ297" s="39">
        <v>80.643</v>
      </c>
      <c r="CA297" s="39">
        <v>73.479</v>
      </c>
      <c r="CB297" s="39">
        <v>68.453</v>
      </c>
      <c r="CC297" s="39">
        <v>64.227</v>
      </c>
      <c r="CD297" s="39">
        <v>60.506</v>
      </c>
      <c r="CE297" s="39">
        <v>57.211</v>
      </c>
    </row>
    <row r="298" ht="12.9" customHeight="1">
      <c r="A298" s="40">
        <v>76</v>
      </c>
      <c r="B298" s="39">
        <v>118.287</v>
      </c>
      <c r="C298" s="39">
        <v>129.754</v>
      </c>
      <c r="D298" s="39">
        <v>108.333</v>
      </c>
      <c r="E298" s="39">
        <v>159.743</v>
      </c>
      <c r="F298" s="39">
        <v>163.517</v>
      </c>
      <c r="G298" s="39">
        <v>181.465</v>
      </c>
      <c r="H298" s="39">
        <v>213.858</v>
      </c>
      <c r="I298" s="39">
        <v>203.086</v>
      </c>
      <c r="J298" s="39">
        <v>203.274</v>
      </c>
      <c r="K298" s="39">
        <v>203.281</v>
      </c>
      <c r="L298" s="39">
        <v>191.814</v>
      </c>
      <c r="M298" s="39">
        <v>208.743</v>
      </c>
      <c r="N298" s="39">
        <v>201.251</v>
      </c>
      <c r="O298" s="39">
        <v>212.906</v>
      </c>
      <c r="P298" s="39">
        <v>211.53</v>
      </c>
      <c r="Q298" s="39">
        <v>218.502</v>
      </c>
      <c r="R298" s="39">
        <v>219.001</v>
      </c>
      <c r="S298" s="39">
        <v>226.934</v>
      </c>
      <c r="T298" s="39">
        <v>218.245</v>
      </c>
      <c r="U298" s="39">
        <v>210.464</v>
      </c>
      <c r="V298" s="39">
        <v>204.287</v>
      </c>
      <c r="W298" s="39">
        <v>189.791</v>
      </c>
      <c r="X298" s="39">
        <v>180.09</v>
      </c>
      <c r="Y298" s="39">
        <v>180.79</v>
      </c>
      <c r="Z298" s="39">
        <v>174.727</v>
      </c>
      <c r="AA298" s="39">
        <v>175.639</v>
      </c>
      <c r="AB298" s="39">
        <v>172.134</v>
      </c>
      <c r="AC298" s="39">
        <v>184.539</v>
      </c>
      <c r="AD298" s="39">
        <v>185.488</v>
      </c>
      <c r="AE298" s="39">
        <v>187.633</v>
      </c>
      <c r="AF298" s="39">
        <v>180.859</v>
      </c>
      <c r="AG298" s="39">
        <v>184.959</v>
      </c>
      <c r="AH298" s="39">
        <v>188.803</v>
      </c>
      <c r="AI298" s="39">
        <v>190.301</v>
      </c>
      <c r="AJ298" s="39">
        <v>180.54</v>
      </c>
      <c r="AK298" s="39">
        <v>185.064</v>
      </c>
      <c r="AL298" s="39">
        <v>184.715</v>
      </c>
      <c r="AM298" s="39">
        <v>194.464</v>
      </c>
      <c r="AN298" s="39">
        <v>190.112</v>
      </c>
      <c r="AO298" s="39">
        <v>194.7</v>
      </c>
      <c r="AP298" s="39">
        <v>213.558</v>
      </c>
      <c r="AQ298" s="39">
        <v>211.341</v>
      </c>
      <c r="AR298" s="39">
        <v>206.639</v>
      </c>
      <c r="AS298" s="39">
        <v>212.751</v>
      </c>
      <c r="AT298" s="39">
        <v>199.68</v>
      </c>
      <c r="AU298" s="39">
        <v>194.685</v>
      </c>
      <c r="AV298" s="39">
        <v>182.941</v>
      </c>
      <c r="AW298" s="39">
        <v>175.01</v>
      </c>
      <c r="AX298" s="39">
        <v>166.666</v>
      </c>
      <c r="AY298" s="39">
        <v>156.78</v>
      </c>
      <c r="AZ298" s="39">
        <v>145.858</v>
      </c>
      <c r="BA298" s="39">
        <v>137.734</v>
      </c>
      <c r="BB298" s="39">
        <v>132.647</v>
      </c>
      <c r="BC298" s="39">
        <v>127.458</v>
      </c>
      <c r="BD298" s="39">
        <v>117.955</v>
      </c>
      <c r="BE298" s="39">
        <v>112.469</v>
      </c>
      <c r="BF298" s="39">
        <v>104.925</v>
      </c>
      <c r="BG298" s="39">
        <v>103.207</v>
      </c>
      <c r="BH298" s="39">
        <v>99.17100000000001</v>
      </c>
      <c r="BI298" s="39">
        <v>102.19</v>
      </c>
      <c r="BJ298" s="39">
        <v>107.267</v>
      </c>
      <c r="BK298" s="39">
        <v>112.33</v>
      </c>
      <c r="BL298" s="39">
        <v>111.319</v>
      </c>
      <c r="BM298" s="39">
        <v>121.3</v>
      </c>
      <c r="BN298" s="39">
        <v>123.81</v>
      </c>
      <c r="BO298" s="39">
        <v>133.928</v>
      </c>
      <c r="BP298" s="39">
        <v>134.514</v>
      </c>
      <c r="BQ298" s="39">
        <v>131.017</v>
      </c>
      <c r="BR298" s="39">
        <v>132.18</v>
      </c>
      <c r="BS298" s="39">
        <v>137.087</v>
      </c>
      <c r="BT298" s="39">
        <v>132.512</v>
      </c>
      <c r="BU298" s="39">
        <v>133.273</v>
      </c>
      <c r="BV298" s="39">
        <v>121.275</v>
      </c>
      <c r="BW298" s="39">
        <v>115.446</v>
      </c>
      <c r="BX298" s="39">
        <v>105.425</v>
      </c>
      <c r="BY298" s="39">
        <v>96.086</v>
      </c>
      <c r="BZ298" s="39">
        <v>86.816</v>
      </c>
      <c r="CA298" s="39">
        <v>77.768</v>
      </c>
      <c r="CB298" s="39">
        <v>70.852</v>
      </c>
      <c r="CC298" s="39">
        <v>66.001</v>
      </c>
      <c r="CD298" s="39">
        <v>61.923</v>
      </c>
      <c r="CE298" s="39">
        <v>58.332</v>
      </c>
    </row>
    <row r="299" ht="12.9" customHeight="1">
      <c r="A299" s="40">
        <v>77</v>
      </c>
      <c r="B299" s="39">
        <v>145.15</v>
      </c>
      <c r="C299" s="39">
        <v>112.619</v>
      </c>
      <c r="D299" s="39">
        <v>123.518</v>
      </c>
      <c r="E299" s="39">
        <v>103.091</v>
      </c>
      <c r="F299" s="39">
        <v>152.024</v>
      </c>
      <c r="G299" s="39">
        <v>155.6</v>
      </c>
      <c r="H299" s="39">
        <v>172.666</v>
      </c>
      <c r="I299" s="39">
        <v>203.488</v>
      </c>
      <c r="J299" s="39">
        <v>193.216</v>
      </c>
      <c r="K299" s="39">
        <v>193.383</v>
      </c>
      <c r="L299" s="39">
        <v>193.377</v>
      </c>
      <c r="M299" s="39">
        <v>182.452</v>
      </c>
      <c r="N299" s="39">
        <v>198.569</v>
      </c>
      <c r="O299" s="39">
        <v>191.445</v>
      </c>
      <c r="P299" s="39">
        <v>202.548</v>
      </c>
      <c r="Q299" s="39">
        <v>201.25</v>
      </c>
      <c r="R299" s="39">
        <v>207.902</v>
      </c>
      <c r="S299" s="39">
        <v>208.391</v>
      </c>
      <c r="T299" s="39">
        <v>215.961</v>
      </c>
      <c r="U299" s="39">
        <v>207.709</v>
      </c>
      <c r="V299" s="39">
        <v>200.306</v>
      </c>
      <c r="W299" s="39">
        <v>194.432</v>
      </c>
      <c r="X299" s="39">
        <v>180.637</v>
      </c>
      <c r="Y299" s="39">
        <v>171.407</v>
      </c>
      <c r="Z299" s="39">
        <v>172.084</v>
      </c>
      <c r="AA299" s="39">
        <v>166.319</v>
      </c>
      <c r="AB299" s="39">
        <v>167.2</v>
      </c>
      <c r="AC299" s="39">
        <v>163.873</v>
      </c>
      <c r="AD299" s="39">
        <v>175.706</v>
      </c>
      <c r="AE299" s="39">
        <v>176.626</v>
      </c>
      <c r="AF299" s="39">
        <v>178.689</v>
      </c>
      <c r="AG299" s="39">
        <v>172.25</v>
      </c>
      <c r="AH299" s="39">
        <v>176.182</v>
      </c>
      <c r="AI299" s="39">
        <v>179.873</v>
      </c>
      <c r="AJ299" s="39">
        <v>181.329</v>
      </c>
      <c r="AK299" s="39">
        <v>172.047</v>
      </c>
      <c r="AL299" s="39">
        <v>176.389</v>
      </c>
      <c r="AM299" s="39">
        <v>176.086</v>
      </c>
      <c r="AN299" s="39">
        <v>185.42</v>
      </c>
      <c r="AO299" s="39">
        <v>181.298</v>
      </c>
      <c r="AP299" s="39">
        <v>185.712</v>
      </c>
      <c r="AQ299" s="39">
        <v>203.755</v>
      </c>
      <c r="AR299" s="39">
        <v>201.677</v>
      </c>
      <c r="AS299" s="39">
        <v>197.225</v>
      </c>
      <c r="AT299" s="39">
        <v>203.105</v>
      </c>
      <c r="AU299" s="39">
        <v>190.654</v>
      </c>
      <c r="AV299" s="39">
        <v>185.919</v>
      </c>
      <c r="AW299" s="39">
        <v>174.729</v>
      </c>
      <c r="AX299" s="39">
        <v>167.182</v>
      </c>
      <c r="AY299" s="39">
        <v>159.237</v>
      </c>
      <c r="AZ299" s="39">
        <v>149.813</v>
      </c>
      <c r="BA299" s="39">
        <v>139.394</v>
      </c>
      <c r="BB299" s="39">
        <v>131.649</v>
      </c>
      <c r="BC299" s="39">
        <v>126.807</v>
      </c>
      <c r="BD299" s="39">
        <v>121.867</v>
      </c>
      <c r="BE299" s="39">
        <v>112.792</v>
      </c>
      <c r="BF299" s="39">
        <v>107.561</v>
      </c>
      <c r="BG299" s="39">
        <v>100.356</v>
      </c>
      <c r="BH299" s="39">
        <v>98.733</v>
      </c>
      <c r="BI299" s="39">
        <v>94.886</v>
      </c>
      <c r="BJ299" s="39">
        <v>97.806</v>
      </c>
      <c r="BK299" s="39">
        <v>102.703</v>
      </c>
      <c r="BL299" s="39">
        <v>107.589</v>
      </c>
      <c r="BM299" s="39">
        <v>106.646</v>
      </c>
      <c r="BN299" s="39">
        <v>116.261</v>
      </c>
      <c r="BO299" s="39">
        <v>118.704</v>
      </c>
      <c r="BP299" s="39">
        <v>128.46</v>
      </c>
      <c r="BQ299" s="39">
        <v>129.058</v>
      </c>
      <c r="BR299" s="39">
        <v>125.731</v>
      </c>
      <c r="BS299" s="39">
        <v>126.885</v>
      </c>
      <c r="BT299" s="39">
        <v>131.643</v>
      </c>
      <c r="BU299" s="39">
        <v>127.277</v>
      </c>
      <c r="BV299" s="39">
        <v>128.046</v>
      </c>
      <c r="BW299" s="39">
        <v>116.528</v>
      </c>
      <c r="BX299" s="39">
        <v>110.946</v>
      </c>
      <c r="BY299" s="39">
        <v>101.321</v>
      </c>
      <c r="BZ299" s="39">
        <v>92.348</v>
      </c>
      <c r="CA299" s="39">
        <v>83.435</v>
      </c>
      <c r="CB299" s="39">
        <v>74.732</v>
      </c>
      <c r="CC299" s="39">
        <v>68.07899999999999</v>
      </c>
      <c r="CD299" s="39">
        <v>63.417</v>
      </c>
      <c r="CE299" s="39">
        <v>59.497</v>
      </c>
    </row>
    <row r="300" ht="12.9" customHeight="1">
      <c r="A300" s="40">
        <v>78</v>
      </c>
      <c r="B300" s="39">
        <v>183.521</v>
      </c>
      <c r="C300" s="39">
        <v>137.314</v>
      </c>
      <c r="D300" s="39">
        <v>106.512</v>
      </c>
      <c r="E300" s="39">
        <v>116.799</v>
      </c>
      <c r="F300" s="39">
        <v>97.455</v>
      </c>
      <c r="G300" s="39">
        <v>143.725</v>
      </c>
      <c r="H300" s="39">
        <v>147.085</v>
      </c>
      <c r="I300" s="39">
        <v>163.21</v>
      </c>
      <c r="J300" s="39">
        <v>192.342</v>
      </c>
      <c r="K300" s="39">
        <v>182.615</v>
      </c>
      <c r="L300" s="39">
        <v>182.76</v>
      </c>
      <c r="M300" s="39">
        <v>182.743</v>
      </c>
      <c r="N300" s="39">
        <v>172.419</v>
      </c>
      <c r="O300" s="39">
        <v>187.667</v>
      </c>
      <c r="P300" s="39">
        <v>180.942</v>
      </c>
      <c r="Q300" s="39">
        <v>191.457</v>
      </c>
      <c r="R300" s="39">
        <v>190.248</v>
      </c>
      <c r="S300" s="39">
        <v>196.557</v>
      </c>
      <c r="T300" s="39">
        <v>197.04</v>
      </c>
      <c r="U300" s="39">
        <v>204.223</v>
      </c>
      <c r="V300" s="39">
        <v>196.426</v>
      </c>
      <c r="W300" s="39">
        <v>189.434</v>
      </c>
      <c r="X300" s="39">
        <v>183.889</v>
      </c>
      <c r="Y300" s="39">
        <v>170.848</v>
      </c>
      <c r="Z300" s="39">
        <v>162.127</v>
      </c>
      <c r="AA300" s="39">
        <v>162.781</v>
      </c>
      <c r="AB300" s="39">
        <v>157.339</v>
      </c>
      <c r="AC300" s="39">
        <v>158.188</v>
      </c>
      <c r="AD300" s="39">
        <v>155.055</v>
      </c>
      <c r="AE300" s="39">
        <v>166.278</v>
      </c>
      <c r="AF300" s="39">
        <v>167.17</v>
      </c>
      <c r="AG300" s="39">
        <v>169.146</v>
      </c>
      <c r="AH300" s="39">
        <v>163.075</v>
      </c>
      <c r="AI300" s="39">
        <v>166.829</v>
      </c>
      <c r="AJ300" s="39">
        <v>170.358</v>
      </c>
      <c r="AK300" s="39">
        <v>171.77</v>
      </c>
      <c r="AL300" s="39">
        <v>163.002</v>
      </c>
      <c r="AM300" s="39">
        <v>167.153</v>
      </c>
      <c r="AN300" s="39">
        <v>166.901</v>
      </c>
      <c r="AO300" s="39">
        <v>175.793</v>
      </c>
      <c r="AP300" s="39">
        <v>171.92</v>
      </c>
      <c r="AQ300" s="39">
        <v>176.149</v>
      </c>
      <c r="AR300" s="39">
        <v>193.322</v>
      </c>
      <c r="AS300" s="39">
        <v>191.395</v>
      </c>
      <c r="AT300" s="39">
        <v>187.212</v>
      </c>
      <c r="AU300" s="39">
        <v>192.847</v>
      </c>
      <c r="AV300" s="39">
        <v>181.062</v>
      </c>
      <c r="AW300" s="39">
        <v>176.607</v>
      </c>
      <c r="AX300" s="39">
        <v>166.012</v>
      </c>
      <c r="AY300" s="39">
        <v>158.877</v>
      </c>
      <c r="AZ300" s="39">
        <v>151.36</v>
      </c>
      <c r="BA300" s="39">
        <v>142.432</v>
      </c>
      <c r="BB300" s="39">
        <v>132.551</v>
      </c>
      <c r="BC300" s="39">
        <v>125.212</v>
      </c>
      <c r="BD300" s="39">
        <v>120.635</v>
      </c>
      <c r="BE300" s="39">
        <v>115.962</v>
      </c>
      <c r="BF300" s="39">
        <v>107.344</v>
      </c>
      <c r="BG300" s="39">
        <v>102.388</v>
      </c>
      <c r="BH300" s="39">
        <v>95.54600000000001</v>
      </c>
      <c r="BI300" s="39">
        <v>94.026</v>
      </c>
      <c r="BJ300" s="39">
        <v>90.38200000000001</v>
      </c>
      <c r="BK300" s="39">
        <v>93.19799999999999</v>
      </c>
      <c r="BL300" s="39">
        <v>97.905</v>
      </c>
      <c r="BM300" s="39">
        <v>102.605</v>
      </c>
      <c r="BN300" s="39">
        <v>101.737</v>
      </c>
      <c r="BO300" s="39">
        <v>110.963</v>
      </c>
      <c r="BP300" s="39">
        <v>113.336</v>
      </c>
      <c r="BQ300" s="39">
        <v>122.709</v>
      </c>
      <c r="BR300" s="39">
        <v>123.323</v>
      </c>
      <c r="BS300" s="39">
        <v>120.18</v>
      </c>
      <c r="BT300" s="39">
        <v>121.326</v>
      </c>
      <c r="BU300" s="39">
        <v>125.927</v>
      </c>
      <c r="BV300" s="39">
        <v>121.786</v>
      </c>
      <c r="BW300" s="39">
        <v>122.566</v>
      </c>
      <c r="BX300" s="39">
        <v>111.559</v>
      </c>
      <c r="BY300" s="39">
        <v>106.242</v>
      </c>
      <c r="BZ300" s="39">
        <v>97.039</v>
      </c>
      <c r="CA300" s="39">
        <v>88.456</v>
      </c>
      <c r="CB300" s="39">
        <v>79.92400000000001</v>
      </c>
      <c r="CC300" s="39">
        <v>71.587</v>
      </c>
      <c r="CD300" s="39">
        <v>65.215</v>
      </c>
      <c r="CE300" s="39">
        <v>60.753</v>
      </c>
    </row>
    <row r="301" ht="12.9" customHeight="1">
      <c r="A301" s="40">
        <v>79</v>
      </c>
      <c r="B301" s="39">
        <v>177.343</v>
      </c>
      <c r="C301" s="39">
        <v>172.347</v>
      </c>
      <c r="D301" s="39">
        <v>128.917</v>
      </c>
      <c r="E301" s="39">
        <v>99.96299999999999</v>
      </c>
      <c r="F301" s="39">
        <v>109.601</v>
      </c>
      <c r="G301" s="39">
        <v>91.42100000000001</v>
      </c>
      <c r="H301" s="39">
        <v>134.839</v>
      </c>
      <c r="I301" s="39">
        <v>137.977</v>
      </c>
      <c r="J301" s="39">
        <v>153.096</v>
      </c>
      <c r="K301" s="39">
        <v>180.425</v>
      </c>
      <c r="L301" s="39">
        <v>171.282</v>
      </c>
      <c r="M301" s="39">
        <v>171.406</v>
      </c>
      <c r="N301" s="39">
        <v>171.397</v>
      </c>
      <c r="O301" s="39">
        <v>161.715</v>
      </c>
      <c r="P301" s="39">
        <v>176.038</v>
      </c>
      <c r="Q301" s="39">
        <v>169.742</v>
      </c>
      <c r="R301" s="39">
        <v>179.629</v>
      </c>
      <c r="S301" s="39">
        <v>178.513</v>
      </c>
      <c r="T301" s="39">
        <v>184.457</v>
      </c>
      <c r="U301" s="39">
        <v>184.936</v>
      </c>
      <c r="V301" s="39">
        <v>191.69</v>
      </c>
      <c r="W301" s="39">
        <v>184.383</v>
      </c>
      <c r="X301" s="39">
        <v>177.831</v>
      </c>
      <c r="Y301" s="39">
        <v>172.638</v>
      </c>
      <c r="Z301" s="39">
        <v>160.407</v>
      </c>
      <c r="AA301" s="39">
        <v>152.231</v>
      </c>
      <c r="AB301" s="39">
        <v>152.862</v>
      </c>
      <c r="AC301" s="39">
        <v>147.767</v>
      </c>
      <c r="AD301" s="39">
        <v>148.585</v>
      </c>
      <c r="AE301" s="39">
        <v>145.661</v>
      </c>
      <c r="AF301" s="39">
        <v>156.237</v>
      </c>
      <c r="AG301" s="39">
        <v>157.102</v>
      </c>
      <c r="AH301" s="39">
        <v>158.993</v>
      </c>
      <c r="AI301" s="39">
        <v>153.313</v>
      </c>
      <c r="AJ301" s="39">
        <v>156.881</v>
      </c>
      <c r="AK301" s="39">
        <v>160.239</v>
      </c>
      <c r="AL301" s="39">
        <v>161.605</v>
      </c>
      <c r="AM301" s="39">
        <v>153.386</v>
      </c>
      <c r="AN301" s="39">
        <v>157.336</v>
      </c>
      <c r="AO301" s="39">
        <v>157.139</v>
      </c>
      <c r="AP301" s="39">
        <v>165.562</v>
      </c>
      <c r="AQ301" s="39">
        <v>161.956</v>
      </c>
      <c r="AR301" s="39">
        <v>165.99</v>
      </c>
      <c r="AS301" s="39">
        <v>182.24</v>
      </c>
      <c r="AT301" s="39">
        <v>180.475</v>
      </c>
      <c r="AU301" s="39">
        <v>176.581</v>
      </c>
      <c r="AV301" s="39">
        <v>181.957</v>
      </c>
      <c r="AW301" s="39">
        <v>170.881</v>
      </c>
      <c r="AX301" s="39">
        <v>166.726</v>
      </c>
      <c r="AY301" s="39">
        <v>156.765</v>
      </c>
      <c r="AZ301" s="39">
        <v>150.069</v>
      </c>
      <c r="BA301" s="39">
        <v>143.009</v>
      </c>
      <c r="BB301" s="39">
        <v>134.609</v>
      </c>
      <c r="BC301" s="39">
        <v>125.302</v>
      </c>
      <c r="BD301" s="39">
        <v>118.395</v>
      </c>
      <c r="BE301" s="39">
        <v>114.101</v>
      </c>
      <c r="BF301" s="39">
        <v>109.713</v>
      </c>
      <c r="BG301" s="39">
        <v>101.582</v>
      </c>
      <c r="BH301" s="39">
        <v>96.91800000000001</v>
      </c>
      <c r="BI301" s="39">
        <v>90.462</v>
      </c>
      <c r="BJ301" s="39">
        <v>89.05200000000001</v>
      </c>
      <c r="BK301" s="39">
        <v>85.626</v>
      </c>
      <c r="BL301" s="39">
        <v>88.333</v>
      </c>
      <c r="BM301" s="39">
        <v>92.839</v>
      </c>
      <c r="BN301" s="39">
        <v>97.34399999999999</v>
      </c>
      <c r="BO301" s="39">
        <v>96.556</v>
      </c>
      <c r="BP301" s="39">
        <v>105.373</v>
      </c>
      <c r="BQ301" s="39">
        <v>107.674</v>
      </c>
      <c r="BR301" s="39">
        <v>116.644</v>
      </c>
      <c r="BS301" s="39">
        <v>117.276</v>
      </c>
      <c r="BT301" s="39">
        <v>114.329</v>
      </c>
      <c r="BU301" s="39">
        <v>115.469</v>
      </c>
      <c r="BV301" s="39">
        <v>119.907</v>
      </c>
      <c r="BW301" s="39">
        <v>116.005</v>
      </c>
      <c r="BX301" s="39">
        <v>116.799</v>
      </c>
      <c r="BY301" s="39">
        <v>106.335</v>
      </c>
      <c r="BZ301" s="39">
        <v>101.299</v>
      </c>
      <c r="CA301" s="39">
        <v>92.54300000000001</v>
      </c>
      <c r="CB301" s="39">
        <v>84.372</v>
      </c>
      <c r="CC301" s="39">
        <v>76.244</v>
      </c>
      <c r="CD301" s="39">
        <v>68.294</v>
      </c>
      <c r="CE301" s="39">
        <v>62.22</v>
      </c>
    </row>
    <row r="302" ht="12.9" customHeight="1">
      <c r="A302" s="40">
        <v>80</v>
      </c>
      <c r="B302" s="39">
        <v>180.677</v>
      </c>
      <c r="C302" s="39">
        <v>165.155</v>
      </c>
      <c r="D302" s="39">
        <v>160.468</v>
      </c>
      <c r="E302" s="39">
        <v>119.991</v>
      </c>
      <c r="F302" s="39">
        <v>93.008</v>
      </c>
      <c r="G302" s="39">
        <v>101.962</v>
      </c>
      <c r="H302" s="39">
        <v>85.01900000000001</v>
      </c>
      <c r="I302" s="39">
        <v>125.416</v>
      </c>
      <c r="J302" s="39">
        <v>128.319</v>
      </c>
      <c r="K302" s="39">
        <v>142.376</v>
      </c>
      <c r="L302" s="39">
        <v>167.794</v>
      </c>
      <c r="M302" s="39">
        <v>159.275</v>
      </c>
      <c r="N302" s="39">
        <v>159.396</v>
      </c>
      <c r="O302" s="39">
        <v>159.394</v>
      </c>
      <c r="P302" s="39">
        <v>150.397</v>
      </c>
      <c r="Q302" s="39">
        <v>163.74</v>
      </c>
      <c r="R302" s="39">
        <v>157.899</v>
      </c>
      <c r="S302" s="39">
        <v>167.119</v>
      </c>
      <c r="T302" s="39">
        <v>166.103</v>
      </c>
      <c r="U302" s="39">
        <v>171.66</v>
      </c>
      <c r="V302" s="39">
        <v>172.119</v>
      </c>
      <c r="W302" s="39">
        <v>178.423</v>
      </c>
      <c r="X302" s="39">
        <v>171.638</v>
      </c>
      <c r="Y302" s="39">
        <v>165.556</v>
      </c>
      <c r="Z302" s="39">
        <v>160.74</v>
      </c>
      <c r="AA302" s="39">
        <v>149.367</v>
      </c>
      <c r="AB302" s="39">
        <v>141.771</v>
      </c>
      <c r="AC302" s="39">
        <v>142.382</v>
      </c>
      <c r="AD302" s="39">
        <v>137.657</v>
      </c>
      <c r="AE302" s="39">
        <v>138.445</v>
      </c>
      <c r="AF302" s="39">
        <v>135.744</v>
      </c>
      <c r="AG302" s="39">
        <v>145.638</v>
      </c>
      <c r="AH302" s="39">
        <v>146.481</v>
      </c>
      <c r="AI302" s="39">
        <v>148.283</v>
      </c>
      <c r="AJ302" s="39">
        <v>143.02</v>
      </c>
      <c r="AK302" s="39">
        <v>146.392</v>
      </c>
      <c r="AL302" s="39">
        <v>149.569</v>
      </c>
      <c r="AM302" s="39">
        <v>150.891</v>
      </c>
      <c r="AN302" s="39">
        <v>143.254</v>
      </c>
      <c r="AO302" s="39">
        <v>146.992</v>
      </c>
      <c r="AP302" s="39">
        <v>146.854</v>
      </c>
      <c r="AQ302" s="39">
        <v>154.785</v>
      </c>
      <c r="AR302" s="39">
        <v>151.462</v>
      </c>
      <c r="AS302" s="39">
        <v>155.292</v>
      </c>
      <c r="AT302" s="39">
        <v>170.568</v>
      </c>
      <c r="AU302" s="39">
        <v>168.977</v>
      </c>
      <c r="AV302" s="39">
        <v>165.389</v>
      </c>
      <c r="AW302" s="39">
        <v>170.493</v>
      </c>
      <c r="AX302" s="39">
        <v>160.168</v>
      </c>
      <c r="AY302" s="39">
        <v>156.331</v>
      </c>
      <c r="AZ302" s="39">
        <v>147.04</v>
      </c>
      <c r="BA302" s="39">
        <v>140.81</v>
      </c>
      <c r="BB302" s="39">
        <v>134.233</v>
      </c>
      <c r="BC302" s="39">
        <v>126.392</v>
      </c>
      <c r="BD302" s="39">
        <v>117.691</v>
      </c>
      <c r="BE302" s="39">
        <v>111.242</v>
      </c>
      <c r="BF302" s="39">
        <v>107.248</v>
      </c>
      <c r="BG302" s="39">
        <v>103.161</v>
      </c>
      <c r="BH302" s="39">
        <v>95.545</v>
      </c>
      <c r="BI302" s="39">
        <v>91.191</v>
      </c>
      <c r="BJ302" s="39">
        <v>85.142</v>
      </c>
      <c r="BK302" s="39">
        <v>83.851</v>
      </c>
      <c r="BL302" s="39">
        <v>80.654</v>
      </c>
      <c r="BM302" s="39">
        <v>83.248</v>
      </c>
      <c r="BN302" s="39">
        <v>87.545</v>
      </c>
      <c r="BO302" s="39">
        <v>91.845</v>
      </c>
      <c r="BP302" s="39">
        <v>91.14400000000001</v>
      </c>
      <c r="BQ302" s="39">
        <v>99.532</v>
      </c>
      <c r="BR302" s="39">
        <v>101.759</v>
      </c>
      <c r="BS302" s="39">
        <v>110.307</v>
      </c>
      <c r="BT302" s="39">
        <v>110.961</v>
      </c>
      <c r="BU302" s="39">
        <v>108.221</v>
      </c>
      <c r="BV302" s="39">
        <v>109.358</v>
      </c>
      <c r="BW302" s="39">
        <v>113.626</v>
      </c>
      <c r="BX302" s="39">
        <v>109.978</v>
      </c>
      <c r="BY302" s="39">
        <v>110.789</v>
      </c>
      <c r="BZ302" s="39">
        <v>100.897</v>
      </c>
      <c r="CA302" s="39">
        <v>96.158</v>
      </c>
      <c r="CB302" s="39">
        <v>87.873</v>
      </c>
      <c r="CC302" s="39">
        <v>80.137</v>
      </c>
      <c r="CD302" s="39">
        <v>72.432</v>
      </c>
      <c r="CE302" s="39">
        <v>64.89</v>
      </c>
    </row>
    <row r="303" ht="12.9" customHeight="1">
      <c r="A303" s="40">
        <v>81</v>
      </c>
      <c r="B303" s="39">
        <v>176.236</v>
      </c>
      <c r="C303" s="39">
        <v>166.676</v>
      </c>
      <c r="D303" s="39">
        <v>152.317</v>
      </c>
      <c r="E303" s="39">
        <v>147.958</v>
      </c>
      <c r="F303" s="39">
        <v>110.598</v>
      </c>
      <c r="G303" s="39">
        <v>85.696</v>
      </c>
      <c r="H303" s="39">
        <v>93.931</v>
      </c>
      <c r="I303" s="39">
        <v>78.298</v>
      </c>
      <c r="J303" s="39">
        <v>115.518</v>
      </c>
      <c r="K303" s="39">
        <v>118.182</v>
      </c>
      <c r="L303" s="39">
        <v>131.124</v>
      </c>
      <c r="M303" s="39">
        <v>154.537</v>
      </c>
      <c r="N303" s="39">
        <v>146.691</v>
      </c>
      <c r="O303" s="39">
        <v>146.809</v>
      </c>
      <c r="P303" s="39">
        <v>146.819</v>
      </c>
      <c r="Q303" s="39">
        <v>138.542</v>
      </c>
      <c r="R303" s="39">
        <v>150.857</v>
      </c>
      <c r="S303" s="39">
        <v>145.492</v>
      </c>
      <c r="T303" s="39">
        <v>154.014</v>
      </c>
      <c r="U303" s="39">
        <v>153.103</v>
      </c>
      <c r="V303" s="39">
        <v>158.243</v>
      </c>
      <c r="W303" s="39">
        <v>158.684</v>
      </c>
      <c r="X303" s="39">
        <v>164.52</v>
      </c>
      <c r="Y303" s="39">
        <v>158.284</v>
      </c>
      <c r="Z303" s="39">
        <v>152.699</v>
      </c>
      <c r="AA303" s="39">
        <v>148.282</v>
      </c>
      <c r="AB303" s="39">
        <v>137.811</v>
      </c>
      <c r="AC303" s="39">
        <v>130.826</v>
      </c>
      <c r="AD303" s="39">
        <v>131.418</v>
      </c>
      <c r="AE303" s="39">
        <v>127.083</v>
      </c>
      <c r="AF303" s="39">
        <v>127.842</v>
      </c>
      <c r="AG303" s="39">
        <v>125.378</v>
      </c>
      <c r="AH303" s="39">
        <v>134.563</v>
      </c>
      <c r="AI303" s="39">
        <v>135.384</v>
      </c>
      <c r="AJ303" s="39">
        <v>137.095</v>
      </c>
      <c r="AK303" s="39">
        <v>132.27</v>
      </c>
      <c r="AL303" s="39">
        <v>135.436</v>
      </c>
      <c r="AM303" s="39">
        <v>138.427</v>
      </c>
      <c r="AN303" s="39">
        <v>139.702</v>
      </c>
      <c r="AO303" s="39">
        <v>132.676</v>
      </c>
      <c r="AP303" s="39">
        <v>136.193</v>
      </c>
      <c r="AQ303" s="39">
        <v>136.119</v>
      </c>
      <c r="AR303" s="39">
        <v>143.535</v>
      </c>
      <c r="AS303" s="39">
        <v>140.509</v>
      </c>
      <c r="AT303" s="39">
        <v>144.126</v>
      </c>
      <c r="AU303" s="39">
        <v>158.386</v>
      </c>
      <c r="AV303" s="39">
        <v>156.976</v>
      </c>
      <c r="AW303" s="39">
        <v>153.711</v>
      </c>
      <c r="AX303" s="39">
        <v>158.531</v>
      </c>
      <c r="AY303" s="39">
        <v>148.993</v>
      </c>
      <c r="AZ303" s="39">
        <v>145.49</v>
      </c>
      <c r="BA303" s="39">
        <v>136.902</v>
      </c>
      <c r="BB303" s="39">
        <v>131.161</v>
      </c>
      <c r="BC303" s="39">
        <v>125.091</v>
      </c>
      <c r="BD303" s="39">
        <v>117.834</v>
      </c>
      <c r="BE303" s="39">
        <v>109.769</v>
      </c>
      <c r="BF303" s="39">
        <v>103.8</v>
      </c>
      <c r="BG303" s="39">
        <v>100.12</v>
      </c>
      <c r="BH303" s="39">
        <v>96.351</v>
      </c>
      <c r="BI303" s="39">
        <v>89.274</v>
      </c>
      <c r="BJ303" s="39">
        <v>85.245</v>
      </c>
      <c r="BK303" s="39">
        <v>79.624</v>
      </c>
      <c r="BL303" s="39">
        <v>78.456</v>
      </c>
      <c r="BM303" s="39">
        <v>75.501</v>
      </c>
      <c r="BN303" s="39">
        <v>77.97799999999999</v>
      </c>
      <c r="BO303" s="39">
        <v>82.05800000000001</v>
      </c>
      <c r="BP303" s="39">
        <v>86.145</v>
      </c>
      <c r="BQ303" s="39">
        <v>85.535</v>
      </c>
      <c r="BR303" s="39">
        <v>93.477</v>
      </c>
      <c r="BS303" s="39">
        <v>95.629</v>
      </c>
      <c r="BT303" s="39">
        <v>103.738</v>
      </c>
      <c r="BU303" s="39">
        <v>104.416</v>
      </c>
      <c r="BV303" s="39">
        <v>101.895</v>
      </c>
      <c r="BW303" s="39">
        <v>103.03</v>
      </c>
      <c r="BX303" s="39">
        <v>107.123</v>
      </c>
      <c r="BY303" s="39">
        <v>103.742</v>
      </c>
      <c r="BZ303" s="39">
        <v>104.573</v>
      </c>
      <c r="CA303" s="39">
        <v>95.27800000000001</v>
      </c>
      <c r="CB303" s="39">
        <v>90.851</v>
      </c>
      <c r="CC303" s="39">
        <v>83.06</v>
      </c>
      <c r="CD303" s="39">
        <v>75.77800000000001</v>
      </c>
      <c r="CE303" s="39">
        <v>68.517</v>
      </c>
    </row>
    <row r="304" ht="12.9" customHeight="1">
      <c r="A304" s="40">
        <v>82</v>
      </c>
      <c r="B304" s="39">
        <v>165.736</v>
      </c>
      <c r="C304" s="39">
        <v>160.855</v>
      </c>
      <c r="D304" s="39">
        <v>152.086</v>
      </c>
      <c r="E304" s="39">
        <v>138.944</v>
      </c>
      <c r="F304" s="39">
        <v>134.931</v>
      </c>
      <c r="G304" s="39">
        <v>100.825</v>
      </c>
      <c r="H304" s="39">
        <v>78.092</v>
      </c>
      <c r="I304" s="39">
        <v>85.587</v>
      </c>
      <c r="J304" s="39">
        <v>71.31999999999999</v>
      </c>
      <c r="K304" s="39">
        <v>105.241</v>
      </c>
      <c r="L304" s="39">
        <v>107.657</v>
      </c>
      <c r="M304" s="39">
        <v>119.445</v>
      </c>
      <c r="N304" s="39">
        <v>140.79</v>
      </c>
      <c r="O304" s="39">
        <v>133.644</v>
      </c>
      <c r="P304" s="39">
        <v>133.763</v>
      </c>
      <c r="Q304" s="39">
        <v>133.786</v>
      </c>
      <c r="R304" s="39">
        <v>126.258</v>
      </c>
      <c r="S304" s="39">
        <v>137.505</v>
      </c>
      <c r="T304" s="39">
        <v>132.636</v>
      </c>
      <c r="U304" s="39">
        <v>140.433</v>
      </c>
      <c r="V304" s="39">
        <v>139.62</v>
      </c>
      <c r="W304" s="39">
        <v>144.329</v>
      </c>
      <c r="X304" s="39">
        <v>144.756</v>
      </c>
      <c r="Y304" s="39">
        <v>150.108</v>
      </c>
      <c r="Z304" s="39">
        <v>144.447</v>
      </c>
      <c r="AA304" s="39">
        <v>139.379</v>
      </c>
      <c r="AB304" s="39">
        <v>135.377</v>
      </c>
      <c r="AC304" s="39">
        <v>125.846</v>
      </c>
      <c r="AD304" s="39">
        <v>119.496</v>
      </c>
      <c r="AE304" s="39">
        <v>120.071</v>
      </c>
      <c r="AF304" s="39">
        <v>116.142</v>
      </c>
      <c r="AG304" s="39">
        <v>116.872</v>
      </c>
      <c r="AH304" s="39">
        <v>114.659</v>
      </c>
      <c r="AI304" s="39">
        <v>123.11</v>
      </c>
      <c r="AJ304" s="39">
        <v>123.909</v>
      </c>
      <c r="AK304" s="39">
        <v>125.526</v>
      </c>
      <c r="AL304" s="39">
        <v>121.154</v>
      </c>
      <c r="AM304" s="39">
        <v>124.109</v>
      </c>
      <c r="AN304" s="39">
        <v>126.907</v>
      </c>
      <c r="AO304" s="39">
        <v>128.134</v>
      </c>
      <c r="AP304" s="39">
        <v>121.741</v>
      </c>
      <c r="AQ304" s="39">
        <v>125.03</v>
      </c>
      <c r="AR304" s="39">
        <v>125.023</v>
      </c>
      <c r="AS304" s="39">
        <v>131.904</v>
      </c>
      <c r="AT304" s="39">
        <v>129.187</v>
      </c>
      <c r="AU304" s="39">
        <v>132.585</v>
      </c>
      <c r="AV304" s="39">
        <v>145.789</v>
      </c>
      <c r="AW304" s="39">
        <v>144.569</v>
      </c>
      <c r="AX304" s="39">
        <v>141.638</v>
      </c>
      <c r="AY304" s="39">
        <v>146.165</v>
      </c>
      <c r="AZ304" s="39">
        <v>137.442</v>
      </c>
      <c r="BA304" s="39">
        <v>134.286</v>
      </c>
      <c r="BB304" s="39">
        <v>126.427</v>
      </c>
      <c r="BC304" s="39">
        <v>121.192</v>
      </c>
      <c r="BD304" s="39">
        <v>115.648</v>
      </c>
      <c r="BE304" s="39">
        <v>108.999</v>
      </c>
      <c r="BF304" s="39">
        <v>101.593</v>
      </c>
      <c r="BG304" s="39">
        <v>96.123</v>
      </c>
      <c r="BH304" s="39">
        <v>92.76900000000001</v>
      </c>
      <c r="BI304" s="39">
        <v>89.32899999999999</v>
      </c>
      <c r="BJ304" s="39">
        <v>82.812</v>
      </c>
      <c r="BK304" s="39">
        <v>79.12</v>
      </c>
      <c r="BL304" s="39">
        <v>73.943</v>
      </c>
      <c r="BM304" s="39">
        <v>72.905</v>
      </c>
      <c r="BN304" s="39">
        <v>70.20099999999999</v>
      </c>
      <c r="BO304" s="39">
        <v>72.557</v>
      </c>
      <c r="BP304" s="39">
        <v>76.41200000000001</v>
      </c>
      <c r="BQ304" s="39">
        <v>80.28100000000001</v>
      </c>
      <c r="BR304" s="39">
        <v>79.76600000000001</v>
      </c>
      <c r="BS304" s="39">
        <v>87.246</v>
      </c>
      <c r="BT304" s="39">
        <v>89.321</v>
      </c>
      <c r="BU304" s="39">
        <v>96.976</v>
      </c>
      <c r="BV304" s="39">
        <v>97.681</v>
      </c>
      <c r="BW304" s="39">
        <v>95.38800000000001</v>
      </c>
      <c r="BX304" s="39">
        <v>96.52200000000001</v>
      </c>
      <c r="BY304" s="39">
        <v>100.436</v>
      </c>
      <c r="BZ304" s="39">
        <v>97.333</v>
      </c>
      <c r="CA304" s="39">
        <v>98.18600000000001</v>
      </c>
      <c r="CB304" s="39">
        <v>89.512</v>
      </c>
      <c r="CC304" s="39">
        <v>85.40900000000001</v>
      </c>
      <c r="CD304" s="39">
        <v>78.129</v>
      </c>
      <c r="CE304" s="39">
        <v>71.319</v>
      </c>
    </row>
    <row r="305" ht="12.9" customHeight="1">
      <c r="A305" s="40">
        <v>83</v>
      </c>
      <c r="B305" s="39">
        <v>123.002</v>
      </c>
      <c r="C305" s="39">
        <v>149.492</v>
      </c>
      <c r="D305" s="39">
        <v>145.038</v>
      </c>
      <c r="E305" s="39">
        <v>137.084</v>
      </c>
      <c r="F305" s="39">
        <v>125.199</v>
      </c>
      <c r="G305" s="39">
        <v>121.551</v>
      </c>
      <c r="H305" s="39">
        <v>90.795</v>
      </c>
      <c r="I305" s="39">
        <v>70.301</v>
      </c>
      <c r="J305" s="39">
        <v>77.03700000000001</v>
      </c>
      <c r="K305" s="39">
        <v>64.179</v>
      </c>
      <c r="L305" s="39">
        <v>94.715</v>
      </c>
      <c r="M305" s="39">
        <v>96.88200000000001</v>
      </c>
      <c r="N305" s="39">
        <v>107.5</v>
      </c>
      <c r="O305" s="39">
        <v>126.726</v>
      </c>
      <c r="P305" s="39">
        <v>120.303</v>
      </c>
      <c r="Q305" s="39">
        <v>120.424</v>
      </c>
      <c r="R305" s="39">
        <v>120.463</v>
      </c>
      <c r="S305" s="39">
        <v>113.703</v>
      </c>
      <c r="T305" s="39">
        <v>123.857</v>
      </c>
      <c r="U305" s="39">
        <v>119.497</v>
      </c>
      <c r="V305" s="39">
        <v>126.542</v>
      </c>
      <c r="W305" s="39">
        <v>125.832</v>
      </c>
      <c r="X305" s="39">
        <v>130.104</v>
      </c>
      <c r="Y305" s="39">
        <v>130.518</v>
      </c>
      <c r="Z305" s="39">
        <v>135.379</v>
      </c>
      <c r="AA305" s="39">
        <v>130.307</v>
      </c>
      <c r="AB305" s="39">
        <v>125.771</v>
      </c>
      <c r="AC305" s="39">
        <v>122.197</v>
      </c>
      <c r="AD305" s="39">
        <v>113.628</v>
      </c>
      <c r="AE305" s="39">
        <v>107.93</v>
      </c>
      <c r="AF305" s="39">
        <v>108.489</v>
      </c>
      <c r="AG305" s="39">
        <v>104.978</v>
      </c>
      <c r="AH305" s="39">
        <v>105.683</v>
      </c>
      <c r="AI305" s="39">
        <v>103.726</v>
      </c>
      <c r="AJ305" s="39">
        <v>111.425</v>
      </c>
      <c r="AK305" s="39">
        <v>112.202</v>
      </c>
      <c r="AL305" s="39">
        <v>113.721</v>
      </c>
      <c r="AM305" s="39">
        <v>109.814</v>
      </c>
      <c r="AN305" s="39">
        <v>112.551</v>
      </c>
      <c r="AO305" s="39">
        <v>115.152</v>
      </c>
      <c r="AP305" s="39">
        <v>116.33</v>
      </c>
      <c r="AQ305" s="39">
        <v>110.585</v>
      </c>
      <c r="AR305" s="39">
        <v>113.639</v>
      </c>
      <c r="AS305" s="39">
        <v>113.7</v>
      </c>
      <c r="AT305" s="39">
        <v>120.033</v>
      </c>
      <c r="AU305" s="39">
        <v>117.632</v>
      </c>
      <c r="AV305" s="39">
        <v>120.803</v>
      </c>
      <c r="AW305" s="39">
        <v>132.925</v>
      </c>
      <c r="AX305" s="39">
        <v>131.898</v>
      </c>
      <c r="AY305" s="39">
        <v>129.308</v>
      </c>
      <c r="AZ305" s="39">
        <v>133.533</v>
      </c>
      <c r="BA305" s="39">
        <v>125.646</v>
      </c>
      <c r="BB305" s="39">
        <v>122.845</v>
      </c>
      <c r="BC305" s="39">
        <v>115.733</v>
      </c>
      <c r="BD305" s="39">
        <v>111.017</v>
      </c>
      <c r="BE305" s="39">
        <v>106.012</v>
      </c>
      <c r="BF305" s="39">
        <v>99.986</v>
      </c>
      <c r="BG305" s="39">
        <v>93.256</v>
      </c>
      <c r="BH305" s="39">
        <v>88.29600000000001</v>
      </c>
      <c r="BI305" s="39">
        <v>85.27800000000001</v>
      </c>
      <c r="BJ305" s="39">
        <v>82.175</v>
      </c>
      <c r="BK305" s="39">
        <v>76.233</v>
      </c>
      <c r="BL305" s="39">
        <v>72.88800000000001</v>
      </c>
      <c r="BM305" s="39">
        <v>68.166</v>
      </c>
      <c r="BN305" s="39">
        <v>67.262</v>
      </c>
      <c r="BO305" s="39">
        <v>64.816</v>
      </c>
      <c r="BP305" s="39">
        <v>67.048</v>
      </c>
      <c r="BQ305" s="39">
        <v>70.672</v>
      </c>
      <c r="BR305" s="39">
        <v>74.315</v>
      </c>
      <c r="BS305" s="39">
        <v>73.90000000000001</v>
      </c>
      <c r="BT305" s="39">
        <v>80.90600000000001</v>
      </c>
      <c r="BU305" s="39">
        <v>82.902</v>
      </c>
      <c r="BV305" s="39">
        <v>90.09099999999999</v>
      </c>
      <c r="BW305" s="39">
        <v>90.825</v>
      </c>
      <c r="BX305" s="39">
        <v>88.76600000000001</v>
      </c>
      <c r="BY305" s="39">
        <v>89.90000000000001</v>
      </c>
      <c r="BZ305" s="39">
        <v>93.631</v>
      </c>
      <c r="CA305" s="39">
        <v>90.815</v>
      </c>
      <c r="CB305" s="39">
        <v>91.69199999999999</v>
      </c>
      <c r="CC305" s="39">
        <v>83.65600000000001</v>
      </c>
      <c r="CD305" s="39">
        <v>79.88800000000001</v>
      </c>
      <c r="CE305" s="39">
        <v>73.134</v>
      </c>
    </row>
    <row r="306" ht="12.9" customHeight="1">
      <c r="A306" s="40">
        <v>84</v>
      </c>
      <c r="B306" s="39">
        <v>91.087</v>
      </c>
      <c r="C306" s="39">
        <v>109.488</v>
      </c>
      <c r="D306" s="39">
        <v>133.014</v>
      </c>
      <c r="E306" s="39">
        <v>128.999</v>
      </c>
      <c r="F306" s="39">
        <v>121.883</v>
      </c>
      <c r="G306" s="39">
        <v>111.281</v>
      </c>
      <c r="H306" s="39">
        <v>108.008</v>
      </c>
      <c r="I306" s="39">
        <v>80.65300000000001</v>
      </c>
      <c r="J306" s="39">
        <v>62.427</v>
      </c>
      <c r="K306" s="39">
        <v>68.402</v>
      </c>
      <c r="L306" s="39">
        <v>56.97</v>
      </c>
      <c r="M306" s="39">
        <v>84.09</v>
      </c>
      <c r="N306" s="39">
        <v>86.017</v>
      </c>
      <c r="O306" s="39">
        <v>95.453</v>
      </c>
      <c r="P306" s="39">
        <v>112.541</v>
      </c>
      <c r="Q306" s="39">
        <v>106.848</v>
      </c>
      <c r="R306" s="39">
        <v>106.972</v>
      </c>
      <c r="S306" s="39">
        <v>107.026</v>
      </c>
      <c r="T306" s="39">
        <v>101.04</v>
      </c>
      <c r="U306" s="39">
        <v>110.09</v>
      </c>
      <c r="V306" s="39">
        <v>106.235</v>
      </c>
      <c r="W306" s="39">
        <v>112.524</v>
      </c>
      <c r="X306" s="39">
        <v>111.92</v>
      </c>
      <c r="Y306" s="39">
        <v>115.751</v>
      </c>
      <c r="Z306" s="39">
        <v>116.154</v>
      </c>
      <c r="AA306" s="39">
        <v>120.52</v>
      </c>
      <c r="AB306" s="39">
        <v>116.044</v>
      </c>
      <c r="AC306" s="39">
        <v>112.045</v>
      </c>
      <c r="AD306" s="39">
        <v>108.903</v>
      </c>
      <c r="AE306" s="39">
        <v>101.306</v>
      </c>
      <c r="AF306" s="39">
        <v>96.265</v>
      </c>
      <c r="AG306" s="39">
        <v>96.80800000000001</v>
      </c>
      <c r="AH306" s="39">
        <v>93.72</v>
      </c>
      <c r="AI306" s="39">
        <v>94.398</v>
      </c>
      <c r="AJ306" s="39">
        <v>92.699</v>
      </c>
      <c r="AK306" s="39">
        <v>99.63800000000001</v>
      </c>
      <c r="AL306" s="39">
        <v>100.39</v>
      </c>
      <c r="AM306" s="39">
        <v>101.81</v>
      </c>
      <c r="AN306" s="39">
        <v>98.37</v>
      </c>
      <c r="AO306" s="39">
        <v>100.887</v>
      </c>
      <c r="AP306" s="39">
        <v>103.285</v>
      </c>
      <c r="AQ306" s="39">
        <v>104.411</v>
      </c>
      <c r="AR306" s="39">
        <v>99.319</v>
      </c>
      <c r="AS306" s="39">
        <v>102.134</v>
      </c>
      <c r="AT306" s="39">
        <v>102.26</v>
      </c>
      <c r="AU306" s="39">
        <v>108.038</v>
      </c>
      <c r="AV306" s="39">
        <v>105.953</v>
      </c>
      <c r="AW306" s="39">
        <v>108.892</v>
      </c>
      <c r="AX306" s="39">
        <v>119.917</v>
      </c>
      <c r="AY306" s="39">
        <v>119.082</v>
      </c>
      <c r="AZ306" s="39">
        <v>116.835</v>
      </c>
      <c r="BA306" s="39">
        <v>120.751</v>
      </c>
      <c r="BB306" s="39">
        <v>113.708</v>
      </c>
      <c r="BC306" s="39">
        <v>111.263</v>
      </c>
      <c r="BD306" s="39">
        <v>104.906</v>
      </c>
      <c r="BE306" s="39">
        <v>100.714</v>
      </c>
      <c r="BF306" s="39">
        <v>96.252</v>
      </c>
      <c r="BG306" s="39">
        <v>90.85599999999999</v>
      </c>
      <c r="BH306" s="39">
        <v>84.81100000000001</v>
      </c>
      <c r="BI306" s="39">
        <v>80.36799999999999</v>
      </c>
      <c r="BJ306" s="39">
        <v>77.687</v>
      </c>
      <c r="BK306" s="39">
        <v>74.926</v>
      </c>
      <c r="BL306" s="39">
        <v>69.566</v>
      </c>
      <c r="BM306" s="39">
        <v>66.571</v>
      </c>
      <c r="BN306" s="39">
        <v>62.312</v>
      </c>
      <c r="BO306" s="39">
        <v>61.541</v>
      </c>
      <c r="BP306" s="39">
        <v>59.356</v>
      </c>
      <c r="BQ306" s="39">
        <v>61.462</v>
      </c>
      <c r="BR306" s="39">
        <v>64.851</v>
      </c>
      <c r="BS306" s="39">
        <v>68.264</v>
      </c>
      <c r="BT306" s="39">
        <v>67.94799999999999</v>
      </c>
      <c r="BU306" s="39">
        <v>74.471</v>
      </c>
      <c r="BV306" s="39">
        <v>76.386</v>
      </c>
      <c r="BW306" s="39">
        <v>83.09999999999999</v>
      </c>
      <c r="BX306" s="39">
        <v>83.86199999999999</v>
      </c>
      <c r="BY306" s="39">
        <v>82.042</v>
      </c>
      <c r="BZ306" s="39">
        <v>83.176</v>
      </c>
      <c r="CA306" s="39">
        <v>86.72</v>
      </c>
      <c r="CB306" s="39">
        <v>84.19499999999999</v>
      </c>
      <c r="CC306" s="39">
        <v>85.09699999999999</v>
      </c>
      <c r="CD306" s="39">
        <v>77.711</v>
      </c>
      <c r="CE306" s="39">
        <v>74.283</v>
      </c>
    </row>
    <row r="307" ht="12.9" customHeight="1">
      <c r="A307" s="40">
        <v>85</v>
      </c>
      <c r="B307" s="39">
        <v>60.839</v>
      </c>
      <c r="C307" s="39">
        <v>79.91200000000001</v>
      </c>
      <c r="D307" s="39">
        <v>96.008</v>
      </c>
      <c r="E307" s="39">
        <v>116.588</v>
      </c>
      <c r="F307" s="39">
        <v>113.026</v>
      </c>
      <c r="G307" s="39">
        <v>106.754</v>
      </c>
      <c r="H307" s="39">
        <v>97.43600000000001</v>
      </c>
      <c r="I307" s="39">
        <v>94.548</v>
      </c>
      <c r="J307" s="39">
        <v>70.57899999999999</v>
      </c>
      <c r="K307" s="39">
        <v>54.614</v>
      </c>
      <c r="L307" s="39">
        <v>59.836</v>
      </c>
      <c r="M307" s="39">
        <v>49.825</v>
      </c>
      <c r="N307" s="39">
        <v>73.56</v>
      </c>
      <c r="O307" s="39">
        <v>75.251</v>
      </c>
      <c r="P307" s="39">
        <v>83.517</v>
      </c>
      <c r="Q307" s="39">
        <v>98.48399999999999</v>
      </c>
      <c r="R307" s="39">
        <v>93.51600000000001</v>
      </c>
      <c r="S307" s="39">
        <v>93.642</v>
      </c>
      <c r="T307" s="39">
        <v>93.70999999999999</v>
      </c>
      <c r="U307" s="39">
        <v>88.491</v>
      </c>
      <c r="V307" s="39">
        <v>96.441</v>
      </c>
      <c r="W307" s="39">
        <v>93.08799999999999</v>
      </c>
      <c r="X307" s="39">
        <v>98.628</v>
      </c>
      <c r="Y307" s="39">
        <v>98.13</v>
      </c>
      <c r="Z307" s="39">
        <v>101.525</v>
      </c>
      <c r="AA307" s="39">
        <v>101.918</v>
      </c>
      <c r="AB307" s="39">
        <v>105.793</v>
      </c>
      <c r="AC307" s="39">
        <v>101.908</v>
      </c>
      <c r="AD307" s="39">
        <v>98.44</v>
      </c>
      <c r="AE307" s="39">
        <v>95.72499999999999</v>
      </c>
      <c r="AF307" s="39">
        <v>89.09099999999999</v>
      </c>
      <c r="AG307" s="39">
        <v>84.702</v>
      </c>
      <c r="AH307" s="39">
        <v>85.229</v>
      </c>
      <c r="AI307" s="39">
        <v>82.55800000000001</v>
      </c>
      <c r="AJ307" s="39">
        <v>83.20699999999999</v>
      </c>
      <c r="AK307" s="39">
        <v>81.762</v>
      </c>
      <c r="AL307" s="39">
        <v>87.943</v>
      </c>
      <c r="AM307" s="39">
        <v>88.66800000000001</v>
      </c>
      <c r="AN307" s="39">
        <v>89.98699999999999</v>
      </c>
      <c r="AO307" s="39">
        <v>87.008</v>
      </c>
      <c r="AP307" s="39">
        <v>89.30200000000001</v>
      </c>
      <c r="AQ307" s="39">
        <v>91.496</v>
      </c>
      <c r="AR307" s="39">
        <v>92.566</v>
      </c>
      <c r="AS307" s="39">
        <v>88.12</v>
      </c>
      <c r="AT307" s="39">
        <v>90.693</v>
      </c>
      <c r="AU307" s="39">
        <v>90.88200000000001</v>
      </c>
      <c r="AV307" s="39">
        <v>96.101</v>
      </c>
      <c r="AW307" s="39">
        <v>94.328</v>
      </c>
      <c r="AX307" s="39">
        <v>97.03100000000001</v>
      </c>
      <c r="AY307" s="39">
        <v>106.956</v>
      </c>
      <c r="AZ307" s="39">
        <v>106.309</v>
      </c>
      <c r="BA307" s="39">
        <v>104.399</v>
      </c>
      <c r="BB307" s="39">
        <v>108.002</v>
      </c>
      <c r="BC307" s="39">
        <v>101.797</v>
      </c>
      <c r="BD307" s="39">
        <v>99.70399999999999</v>
      </c>
      <c r="BE307" s="39">
        <v>94.09699999999999</v>
      </c>
      <c r="BF307" s="39">
        <v>90.425</v>
      </c>
      <c r="BG307" s="39">
        <v>86.504</v>
      </c>
      <c r="BH307" s="39">
        <v>81.73399999999999</v>
      </c>
      <c r="BI307" s="39">
        <v>76.37</v>
      </c>
      <c r="BJ307" s="39">
        <v>72.44199999999999</v>
      </c>
      <c r="BK307" s="39">
        <v>70.09699999999999</v>
      </c>
      <c r="BL307" s="39">
        <v>67.675</v>
      </c>
      <c r="BM307" s="39">
        <v>62.897</v>
      </c>
      <c r="BN307" s="39">
        <v>60.252</v>
      </c>
      <c r="BO307" s="39">
        <v>56.454</v>
      </c>
      <c r="BP307" s="39">
        <v>55.816</v>
      </c>
      <c r="BQ307" s="39">
        <v>53.892</v>
      </c>
      <c r="BR307" s="39">
        <v>55.868</v>
      </c>
      <c r="BS307" s="39">
        <v>59.018</v>
      </c>
      <c r="BT307" s="39">
        <v>62.198</v>
      </c>
      <c r="BU307" s="39">
        <v>61.98</v>
      </c>
      <c r="BV307" s="39">
        <v>68.015</v>
      </c>
      <c r="BW307" s="39">
        <v>69.846</v>
      </c>
      <c r="BX307" s="39">
        <v>76.07899999999999</v>
      </c>
      <c r="BY307" s="39">
        <v>76.867</v>
      </c>
      <c r="BZ307" s="39">
        <v>75.285</v>
      </c>
      <c r="CA307" s="39">
        <v>76.417</v>
      </c>
      <c r="CB307" s="39">
        <v>79.771</v>
      </c>
      <c r="CC307" s="39">
        <v>77.538</v>
      </c>
      <c r="CD307" s="39">
        <v>78.464</v>
      </c>
      <c r="CE307" s="39">
        <v>71.733</v>
      </c>
    </row>
    <row r="308" ht="12.9" customHeight="1">
      <c r="A308" s="40">
        <v>86</v>
      </c>
      <c r="B308" s="39">
        <v>46.618</v>
      </c>
      <c r="C308" s="39">
        <v>52.545</v>
      </c>
      <c r="D308" s="39">
        <v>68.97799999999999</v>
      </c>
      <c r="E308" s="39">
        <v>82.831</v>
      </c>
      <c r="F308" s="39">
        <v>100.544</v>
      </c>
      <c r="G308" s="39">
        <v>97.435</v>
      </c>
      <c r="H308" s="39">
        <v>91.998</v>
      </c>
      <c r="I308" s="39">
        <v>83.944</v>
      </c>
      <c r="J308" s="39">
        <v>81.43600000000001</v>
      </c>
      <c r="K308" s="39">
        <v>60.777</v>
      </c>
      <c r="L308" s="39">
        <v>47.018</v>
      </c>
      <c r="M308" s="39">
        <v>51.51</v>
      </c>
      <c r="N308" s="39">
        <v>42.89</v>
      </c>
      <c r="O308" s="39">
        <v>63.333</v>
      </c>
      <c r="P308" s="39">
        <v>64.79600000000001</v>
      </c>
      <c r="Q308" s="39">
        <v>71.925</v>
      </c>
      <c r="R308" s="39">
        <v>84.83199999999999</v>
      </c>
      <c r="S308" s="39">
        <v>80.56999999999999</v>
      </c>
      <c r="T308" s="39">
        <v>80.7</v>
      </c>
      <c r="U308" s="39">
        <v>80.782</v>
      </c>
      <c r="V308" s="39">
        <v>76.304</v>
      </c>
      <c r="W308" s="39">
        <v>83.184</v>
      </c>
      <c r="X308" s="39">
        <v>80.31999999999999</v>
      </c>
      <c r="Y308" s="39">
        <v>85.13200000000001</v>
      </c>
      <c r="Z308" s="39">
        <v>84.738</v>
      </c>
      <c r="AA308" s="39">
        <v>87.709</v>
      </c>
      <c r="AB308" s="39">
        <v>88.09</v>
      </c>
      <c r="AC308" s="39">
        <v>91.486</v>
      </c>
      <c r="AD308" s="39">
        <v>88.17400000000001</v>
      </c>
      <c r="AE308" s="39">
        <v>85.221</v>
      </c>
      <c r="AF308" s="39">
        <v>82.92100000000001</v>
      </c>
      <c r="AG308" s="39">
        <v>77.221</v>
      </c>
      <c r="AH308" s="39">
        <v>73.465</v>
      </c>
      <c r="AI308" s="39">
        <v>73.973</v>
      </c>
      <c r="AJ308" s="39">
        <v>71.706</v>
      </c>
      <c r="AK308" s="39">
        <v>72.324</v>
      </c>
      <c r="AL308" s="39">
        <v>71.122</v>
      </c>
      <c r="AM308" s="39">
        <v>76.56</v>
      </c>
      <c r="AN308" s="39">
        <v>77.254</v>
      </c>
      <c r="AO308" s="39">
        <v>78.46899999999999</v>
      </c>
      <c r="AP308" s="39">
        <v>75.937</v>
      </c>
      <c r="AQ308" s="39">
        <v>78.00700000000001</v>
      </c>
      <c r="AR308" s="39">
        <v>79.997</v>
      </c>
      <c r="AS308" s="39">
        <v>81.00700000000001</v>
      </c>
      <c r="AT308" s="39">
        <v>77.18899999999999</v>
      </c>
      <c r="AU308" s="39">
        <v>79.52</v>
      </c>
      <c r="AV308" s="39">
        <v>79.76300000000001</v>
      </c>
      <c r="AW308" s="39">
        <v>84.429</v>
      </c>
      <c r="AX308" s="39">
        <v>82.955</v>
      </c>
      <c r="AY308" s="39">
        <v>85.422</v>
      </c>
      <c r="AZ308" s="39">
        <v>94.261</v>
      </c>
      <c r="BA308" s="39">
        <v>93.791</v>
      </c>
      <c r="BB308" s="39">
        <v>92.205</v>
      </c>
      <c r="BC308" s="39">
        <v>95.49299999999999</v>
      </c>
      <c r="BD308" s="39">
        <v>90.10599999999999</v>
      </c>
      <c r="BE308" s="39">
        <v>88.35299999999999</v>
      </c>
      <c r="BF308" s="39">
        <v>83.477</v>
      </c>
      <c r="BG308" s="39">
        <v>80.312</v>
      </c>
      <c r="BH308" s="39">
        <v>76.91800000000001</v>
      </c>
      <c r="BI308" s="39">
        <v>72.762</v>
      </c>
      <c r="BJ308" s="39">
        <v>68.06699999999999</v>
      </c>
      <c r="BK308" s="39">
        <v>64.64100000000001</v>
      </c>
      <c r="BL308" s="39">
        <v>62.625</v>
      </c>
      <c r="BM308" s="39">
        <v>60.534</v>
      </c>
      <c r="BN308" s="39">
        <v>56.328</v>
      </c>
      <c r="BO308" s="39">
        <v>54.025</v>
      </c>
      <c r="BP308" s="39">
        <v>50.682</v>
      </c>
      <c r="BQ308" s="39">
        <v>50.173</v>
      </c>
      <c r="BR308" s="39">
        <v>48.504</v>
      </c>
      <c r="BS308" s="39">
        <v>50.348</v>
      </c>
      <c r="BT308" s="39">
        <v>53.257</v>
      </c>
      <c r="BU308" s="39">
        <v>56.202</v>
      </c>
      <c r="BV308" s="39">
        <v>56.079</v>
      </c>
      <c r="BW308" s="39">
        <v>61.623</v>
      </c>
      <c r="BX308" s="39">
        <v>63.367</v>
      </c>
      <c r="BY308" s="39">
        <v>69.11799999999999</v>
      </c>
      <c r="BZ308" s="39">
        <v>69.92700000000001</v>
      </c>
      <c r="CA308" s="39">
        <v>68.58</v>
      </c>
      <c r="CB308" s="39">
        <v>69.706</v>
      </c>
      <c r="CC308" s="39">
        <v>72.866</v>
      </c>
      <c r="CD308" s="39">
        <v>70.923</v>
      </c>
      <c r="CE308" s="39">
        <v>71.869</v>
      </c>
    </row>
    <row r="309" ht="12.9" customHeight="1">
      <c r="A309" s="40">
        <v>87</v>
      </c>
      <c r="B309" s="39">
        <v>53.805</v>
      </c>
      <c r="C309" s="39">
        <v>39.592</v>
      </c>
      <c r="D309" s="39">
        <v>44.599</v>
      </c>
      <c r="E309" s="39">
        <v>58.515</v>
      </c>
      <c r="F309" s="39">
        <v>70.233</v>
      </c>
      <c r="G309" s="39">
        <v>85.218</v>
      </c>
      <c r="H309" s="39">
        <v>82.553</v>
      </c>
      <c r="I309" s="39">
        <v>77.922</v>
      </c>
      <c r="J309" s="39">
        <v>71.08199999999999</v>
      </c>
      <c r="K309" s="39">
        <v>68.944</v>
      </c>
      <c r="L309" s="39">
        <v>51.443</v>
      </c>
      <c r="M309" s="39">
        <v>39.791</v>
      </c>
      <c r="N309" s="39">
        <v>43.595</v>
      </c>
      <c r="O309" s="39">
        <v>36.3</v>
      </c>
      <c r="P309" s="39">
        <v>53.613</v>
      </c>
      <c r="Q309" s="39">
        <v>54.86</v>
      </c>
      <c r="R309" s="39">
        <v>60.909</v>
      </c>
      <c r="S309" s="39">
        <v>71.85599999999999</v>
      </c>
      <c r="T309" s="39">
        <v>68.26600000000001</v>
      </c>
      <c r="U309" s="39">
        <v>68.399</v>
      </c>
      <c r="V309" s="39">
        <v>68.48999999999999</v>
      </c>
      <c r="W309" s="39">
        <v>64.717</v>
      </c>
      <c r="X309" s="39">
        <v>70.58</v>
      </c>
      <c r="Y309" s="39">
        <v>68.179</v>
      </c>
      <c r="Z309" s="39">
        <v>72.298</v>
      </c>
      <c r="AA309" s="39">
        <v>72</v>
      </c>
      <c r="AB309" s="39">
        <v>74.565</v>
      </c>
      <c r="AC309" s="39">
        <v>74.93300000000001</v>
      </c>
      <c r="AD309" s="39">
        <v>77.87</v>
      </c>
      <c r="AE309" s="39">
        <v>75.09999999999999</v>
      </c>
      <c r="AF309" s="39">
        <v>72.63500000000001</v>
      </c>
      <c r="AG309" s="39">
        <v>70.72499999999999</v>
      </c>
      <c r="AH309" s="39">
        <v>65.913</v>
      </c>
      <c r="AI309" s="39">
        <v>62.756</v>
      </c>
      <c r="AJ309" s="39">
        <v>63.242</v>
      </c>
      <c r="AK309" s="39">
        <v>61.356</v>
      </c>
      <c r="AL309" s="39">
        <v>61.938</v>
      </c>
      <c r="AM309" s="39">
        <v>60.963</v>
      </c>
      <c r="AN309" s="39">
        <v>65.68600000000001</v>
      </c>
      <c r="AO309" s="39">
        <v>66.345</v>
      </c>
      <c r="AP309" s="39">
        <v>67.45399999999999</v>
      </c>
      <c r="AQ309" s="39">
        <v>65.342</v>
      </c>
      <c r="AR309" s="39">
        <v>67.193</v>
      </c>
      <c r="AS309" s="39">
        <v>68.97799999999999</v>
      </c>
      <c r="AT309" s="39">
        <v>69.925</v>
      </c>
      <c r="AU309" s="39">
        <v>66.70099999999999</v>
      </c>
      <c r="AV309" s="39">
        <v>68.792</v>
      </c>
      <c r="AW309" s="39">
        <v>69.081</v>
      </c>
      <c r="AX309" s="39">
        <v>73.20699999999999</v>
      </c>
      <c r="AY309" s="39">
        <v>72.01300000000001</v>
      </c>
      <c r="AZ309" s="39">
        <v>74.24299999999999</v>
      </c>
      <c r="BA309" s="39">
        <v>82.02500000000001</v>
      </c>
      <c r="BB309" s="39">
        <v>81.71599999999999</v>
      </c>
      <c r="BC309" s="39">
        <v>80.434</v>
      </c>
      <c r="BD309" s="39">
        <v>83.408</v>
      </c>
      <c r="BE309" s="39">
        <v>78.803</v>
      </c>
      <c r="BF309" s="39">
        <v>77.37</v>
      </c>
      <c r="BG309" s="39">
        <v>73.196</v>
      </c>
      <c r="BH309" s="39">
        <v>70.51300000000001</v>
      </c>
      <c r="BI309" s="39">
        <v>67.624</v>
      </c>
      <c r="BJ309" s="39">
        <v>64.056</v>
      </c>
      <c r="BK309" s="39">
        <v>60.004</v>
      </c>
      <c r="BL309" s="39">
        <v>57.063</v>
      </c>
      <c r="BM309" s="39">
        <v>55.359</v>
      </c>
      <c r="BN309" s="39">
        <v>53.586</v>
      </c>
      <c r="BO309" s="39">
        <v>49.933</v>
      </c>
      <c r="BP309" s="39">
        <v>47.959</v>
      </c>
      <c r="BQ309" s="39">
        <v>45.055</v>
      </c>
      <c r="BR309" s="39">
        <v>44.667</v>
      </c>
      <c r="BS309" s="39">
        <v>43.244</v>
      </c>
      <c r="BT309" s="39">
        <v>44.954</v>
      </c>
      <c r="BU309" s="39">
        <v>47.623</v>
      </c>
      <c r="BV309" s="39">
        <v>50.331</v>
      </c>
      <c r="BW309" s="39">
        <v>50.295</v>
      </c>
      <c r="BX309" s="39">
        <v>55.351</v>
      </c>
      <c r="BY309" s="39">
        <v>57.004</v>
      </c>
      <c r="BZ309" s="39">
        <v>62.273</v>
      </c>
      <c r="CA309" s="39">
        <v>63.098</v>
      </c>
      <c r="CB309" s="39">
        <v>61.978</v>
      </c>
      <c r="CC309" s="39">
        <v>63.092</v>
      </c>
      <c r="CD309" s="39">
        <v>66.05500000000001</v>
      </c>
      <c r="CE309" s="39">
        <v>64.393</v>
      </c>
    </row>
    <row r="310" ht="12.9" customHeight="1">
      <c r="A310" s="40">
        <v>88</v>
      </c>
      <c r="B310" s="39">
        <v>47.043</v>
      </c>
      <c r="C310" s="39">
        <v>44.903</v>
      </c>
      <c r="D310" s="39">
        <v>33.02</v>
      </c>
      <c r="E310" s="39">
        <v>37.173</v>
      </c>
      <c r="F310" s="39">
        <v>48.747</v>
      </c>
      <c r="G310" s="39">
        <v>58.482</v>
      </c>
      <c r="H310" s="39">
        <v>70.932</v>
      </c>
      <c r="I310" s="39">
        <v>68.691</v>
      </c>
      <c r="J310" s="39">
        <v>64.819</v>
      </c>
      <c r="K310" s="39">
        <v>59.116</v>
      </c>
      <c r="L310" s="39">
        <v>57.329</v>
      </c>
      <c r="M310" s="39">
        <v>42.77</v>
      </c>
      <c r="N310" s="39">
        <v>33.081</v>
      </c>
      <c r="O310" s="39">
        <v>36.246</v>
      </c>
      <c r="P310" s="39">
        <v>30.185</v>
      </c>
      <c r="Q310" s="39">
        <v>44.59</v>
      </c>
      <c r="R310" s="39">
        <v>45.637</v>
      </c>
      <c r="S310" s="39">
        <v>50.682</v>
      </c>
      <c r="T310" s="39">
        <v>59.809</v>
      </c>
      <c r="U310" s="39">
        <v>56.842</v>
      </c>
      <c r="V310" s="39">
        <v>56.973</v>
      </c>
      <c r="W310" s="39">
        <v>57.072</v>
      </c>
      <c r="X310" s="39">
        <v>53.953</v>
      </c>
      <c r="Y310" s="39">
        <v>58.868</v>
      </c>
      <c r="Z310" s="39">
        <v>56.897</v>
      </c>
      <c r="AA310" s="39">
        <v>60.368</v>
      </c>
      <c r="AB310" s="39">
        <v>60.157</v>
      </c>
      <c r="AC310" s="39">
        <v>62.34</v>
      </c>
      <c r="AD310" s="39">
        <v>62.692</v>
      </c>
      <c r="AE310" s="39">
        <v>65.196</v>
      </c>
      <c r="AF310" s="39">
        <v>62.925</v>
      </c>
      <c r="AG310" s="39">
        <v>60.909</v>
      </c>
      <c r="AH310" s="39">
        <v>59.357</v>
      </c>
      <c r="AI310" s="39">
        <v>55.368</v>
      </c>
      <c r="AJ310" s="39">
        <v>52.764</v>
      </c>
      <c r="AK310" s="39">
        <v>53.223</v>
      </c>
      <c r="AL310" s="39">
        <v>51.686</v>
      </c>
      <c r="AM310" s="39">
        <v>52.229</v>
      </c>
      <c r="AN310" s="39">
        <v>51.46</v>
      </c>
      <c r="AO310" s="39">
        <v>55.505</v>
      </c>
      <c r="AP310" s="39">
        <v>56.122</v>
      </c>
      <c r="AQ310" s="39">
        <v>57.124</v>
      </c>
      <c r="AR310" s="39">
        <v>55.399</v>
      </c>
      <c r="AS310" s="39">
        <v>57.035</v>
      </c>
      <c r="AT310" s="39">
        <v>58.621</v>
      </c>
      <c r="AU310" s="39">
        <v>59.497</v>
      </c>
      <c r="AV310" s="39">
        <v>56.825</v>
      </c>
      <c r="AW310" s="39">
        <v>58.68</v>
      </c>
      <c r="AX310" s="39">
        <v>59.003</v>
      </c>
      <c r="AY310" s="39">
        <v>62.608</v>
      </c>
      <c r="AZ310" s="39">
        <v>61.669</v>
      </c>
      <c r="BA310" s="39">
        <v>63.665</v>
      </c>
      <c r="BB310" s="39">
        <v>70.434</v>
      </c>
      <c r="BC310" s="39">
        <v>70.26600000000001</v>
      </c>
      <c r="BD310" s="39">
        <v>69.261</v>
      </c>
      <c r="BE310" s="39">
        <v>71.92400000000001</v>
      </c>
      <c r="BF310" s="39">
        <v>68.051</v>
      </c>
      <c r="BG310" s="39">
        <v>66.911</v>
      </c>
      <c r="BH310" s="39">
        <v>63.395</v>
      </c>
      <c r="BI310" s="39">
        <v>61.162</v>
      </c>
      <c r="BJ310" s="39">
        <v>58.744</v>
      </c>
      <c r="BK310" s="39">
        <v>55.729</v>
      </c>
      <c r="BL310" s="39">
        <v>52.284</v>
      </c>
      <c r="BM310" s="39">
        <v>49.798</v>
      </c>
      <c r="BN310" s="39">
        <v>48.387</v>
      </c>
      <c r="BO310" s="39">
        <v>46.911</v>
      </c>
      <c r="BP310" s="39">
        <v>43.782</v>
      </c>
      <c r="BQ310" s="39">
        <v>42.118</v>
      </c>
      <c r="BR310" s="39">
        <v>39.631</v>
      </c>
      <c r="BS310" s="39">
        <v>39.353</v>
      </c>
      <c r="BT310" s="39">
        <v>38.161</v>
      </c>
      <c r="BU310" s="39">
        <v>39.736</v>
      </c>
      <c r="BV310" s="39">
        <v>42.164</v>
      </c>
      <c r="BW310" s="39">
        <v>44.636</v>
      </c>
      <c r="BX310" s="39">
        <v>44.679</v>
      </c>
      <c r="BY310" s="39">
        <v>49.253</v>
      </c>
      <c r="BZ310" s="39">
        <v>50.809</v>
      </c>
      <c r="CA310" s="39">
        <v>55.599</v>
      </c>
      <c r="CB310" s="39">
        <v>56.433</v>
      </c>
      <c r="CC310" s="39">
        <v>55.525</v>
      </c>
      <c r="CD310" s="39">
        <v>56.62</v>
      </c>
      <c r="CE310" s="39">
        <v>59.381</v>
      </c>
    </row>
    <row r="311" ht="12.9" customHeight="1">
      <c r="A311" s="40">
        <v>89</v>
      </c>
      <c r="B311" s="39">
        <v>52.61</v>
      </c>
      <c r="C311" s="39">
        <v>38.566</v>
      </c>
      <c r="D311" s="39">
        <v>36.786</v>
      </c>
      <c r="E311" s="39">
        <v>27.034</v>
      </c>
      <c r="F311" s="39">
        <v>30.417</v>
      </c>
      <c r="G311" s="39">
        <v>39.868</v>
      </c>
      <c r="H311" s="39">
        <v>47.809</v>
      </c>
      <c r="I311" s="39">
        <v>57.967</v>
      </c>
      <c r="J311" s="39">
        <v>56.118</v>
      </c>
      <c r="K311" s="39">
        <v>52.942</v>
      </c>
      <c r="L311" s="39">
        <v>48.275</v>
      </c>
      <c r="M311" s="39">
        <v>46.811</v>
      </c>
      <c r="N311" s="39">
        <v>34.921</v>
      </c>
      <c r="O311" s="39">
        <v>27.011</v>
      </c>
      <c r="P311" s="39">
        <v>29.599</v>
      </c>
      <c r="Q311" s="39">
        <v>24.654</v>
      </c>
      <c r="R311" s="39">
        <v>36.427</v>
      </c>
      <c r="S311" s="39">
        <v>37.293</v>
      </c>
      <c r="T311" s="39">
        <v>41.43</v>
      </c>
      <c r="U311" s="39">
        <v>48.908</v>
      </c>
      <c r="V311" s="39">
        <v>46.5</v>
      </c>
      <c r="W311" s="39">
        <v>46.628</v>
      </c>
      <c r="X311" s="39">
        <v>46.732</v>
      </c>
      <c r="Y311" s="39">
        <v>44.202</v>
      </c>
      <c r="Z311" s="39">
        <v>48.257</v>
      </c>
      <c r="AA311" s="39">
        <v>46.671</v>
      </c>
      <c r="AB311" s="39">
        <v>49.552</v>
      </c>
      <c r="AC311" s="39">
        <v>49.414</v>
      </c>
      <c r="AD311" s="39">
        <v>51.247</v>
      </c>
      <c r="AE311" s="39">
        <v>51.577</v>
      </c>
      <c r="AF311" s="39">
        <v>53.682</v>
      </c>
      <c r="AG311" s="39">
        <v>51.858</v>
      </c>
      <c r="AH311" s="39">
        <v>50.243</v>
      </c>
      <c r="AI311" s="39">
        <v>49.01</v>
      </c>
      <c r="AJ311" s="39">
        <v>45.762</v>
      </c>
      <c r="AK311" s="39">
        <v>43.655</v>
      </c>
      <c r="AL311" s="39">
        <v>44.081</v>
      </c>
      <c r="AM311" s="39">
        <v>42.855</v>
      </c>
      <c r="AN311" s="39">
        <v>43.354</v>
      </c>
      <c r="AO311" s="39">
        <v>42.766</v>
      </c>
      <c r="AP311" s="39">
        <v>46.182</v>
      </c>
      <c r="AQ311" s="39">
        <v>46.753</v>
      </c>
      <c r="AR311" s="39">
        <v>47.648</v>
      </c>
      <c r="AS311" s="39">
        <v>46.268</v>
      </c>
      <c r="AT311" s="39">
        <v>47.696</v>
      </c>
      <c r="AU311" s="39">
        <v>49.087</v>
      </c>
      <c r="AV311" s="39">
        <v>49.889</v>
      </c>
      <c r="AW311" s="39">
        <v>47.714</v>
      </c>
      <c r="AX311" s="39">
        <v>49.341</v>
      </c>
      <c r="AY311" s="39">
        <v>49.683</v>
      </c>
      <c r="AZ311" s="39">
        <v>52.796</v>
      </c>
      <c r="BA311" s="39">
        <v>52.081</v>
      </c>
      <c r="BB311" s="39">
        <v>53.847</v>
      </c>
      <c r="BC311" s="39">
        <v>59.662</v>
      </c>
      <c r="BD311" s="39">
        <v>59.612</v>
      </c>
      <c r="BE311" s="39">
        <v>58.851</v>
      </c>
      <c r="BF311" s="39">
        <v>61.21</v>
      </c>
      <c r="BG311" s="39">
        <v>58.006</v>
      </c>
      <c r="BH311" s="39">
        <v>57.126</v>
      </c>
      <c r="BI311" s="39">
        <v>54.212</v>
      </c>
      <c r="BJ311" s="39">
        <v>52.388</v>
      </c>
      <c r="BK311" s="39">
        <v>50.401</v>
      </c>
      <c r="BL311" s="39">
        <v>47.894</v>
      </c>
      <c r="BM311" s="39">
        <v>45.009</v>
      </c>
      <c r="BN311" s="39">
        <v>42.941</v>
      </c>
      <c r="BO311" s="39">
        <v>41.796</v>
      </c>
      <c r="BP311" s="39">
        <v>40.591</v>
      </c>
      <c r="BQ311" s="39">
        <v>37.949</v>
      </c>
      <c r="BR311" s="39">
        <v>36.571</v>
      </c>
      <c r="BS311" s="39">
        <v>34.472</v>
      </c>
      <c r="BT311" s="39">
        <v>34.291</v>
      </c>
      <c r="BU311" s="39">
        <v>33.312</v>
      </c>
      <c r="BV311" s="39">
        <v>34.749</v>
      </c>
      <c r="BW311" s="39">
        <v>36.939</v>
      </c>
      <c r="BX311" s="39">
        <v>39.176</v>
      </c>
      <c r="BY311" s="39">
        <v>39.285</v>
      </c>
      <c r="BZ311" s="39">
        <v>43.387</v>
      </c>
      <c r="CA311" s="39">
        <v>44.84</v>
      </c>
      <c r="CB311" s="39">
        <v>49.159</v>
      </c>
      <c r="CC311" s="39">
        <v>49.988</v>
      </c>
      <c r="CD311" s="39">
        <v>49.276</v>
      </c>
      <c r="CE311" s="39">
        <v>50.342</v>
      </c>
    </row>
    <row r="312" ht="12.9" customHeight="1">
      <c r="A312" s="40">
        <v>90</v>
      </c>
      <c r="B312" s="39">
        <v>34.16</v>
      </c>
      <c r="C312" s="39">
        <v>42.387</v>
      </c>
      <c r="D312" s="39">
        <v>31.048</v>
      </c>
      <c r="E312" s="39">
        <v>29.596</v>
      </c>
      <c r="F312" s="39">
        <v>21.736</v>
      </c>
      <c r="G312" s="39">
        <v>24.443</v>
      </c>
      <c r="H312" s="39">
        <v>32.023</v>
      </c>
      <c r="I312" s="39">
        <v>38.387</v>
      </c>
      <c r="J312" s="39">
        <v>46.529</v>
      </c>
      <c r="K312" s="39">
        <v>45.033</v>
      </c>
      <c r="L312" s="39">
        <v>42.477</v>
      </c>
      <c r="M312" s="39">
        <v>38.728</v>
      </c>
      <c r="N312" s="39">
        <v>37.552</v>
      </c>
      <c r="O312" s="39">
        <v>28.015</v>
      </c>
      <c r="P312" s="39">
        <v>21.671</v>
      </c>
      <c r="Q312" s="39">
        <v>23.752</v>
      </c>
      <c r="R312" s="39">
        <v>19.788</v>
      </c>
      <c r="S312" s="39">
        <v>29.247</v>
      </c>
      <c r="T312" s="39">
        <v>29.952</v>
      </c>
      <c r="U312" s="39">
        <v>33.287</v>
      </c>
      <c r="V312" s="39">
        <v>39.312</v>
      </c>
      <c r="W312" s="39">
        <v>37.395</v>
      </c>
      <c r="X312" s="39">
        <v>37.517</v>
      </c>
      <c r="Y312" s="39">
        <v>37.623</v>
      </c>
      <c r="Z312" s="39">
        <v>35.609</v>
      </c>
      <c r="AA312" s="39">
        <v>38.902</v>
      </c>
      <c r="AB312" s="39">
        <v>37.651</v>
      </c>
      <c r="AC312" s="39">
        <v>40.006</v>
      </c>
      <c r="AD312" s="39">
        <v>39.926</v>
      </c>
      <c r="AE312" s="39">
        <v>41.443</v>
      </c>
      <c r="AF312" s="39">
        <v>41.748</v>
      </c>
      <c r="AG312" s="39">
        <v>43.493</v>
      </c>
      <c r="AH312" s="39">
        <v>42.057</v>
      </c>
      <c r="AI312" s="39">
        <v>40.789</v>
      </c>
      <c r="AJ312" s="39">
        <v>39.83</v>
      </c>
      <c r="AK312" s="39">
        <v>37.232</v>
      </c>
      <c r="AL312" s="39">
        <v>35.558</v>
      </c>
      <c r="AM312" s="39">
        <v>35.947</v>
      </c>
      <c r="AN312" s="39">
        <v>34.99</v>
      </c>
      <c r="AO312" s="39">
        <v>35.441</v>
      </c>
      <c r="AP312" s="39">
        <v>35.005</v>
      </c>
      <c r="AQ312" s="39">
        <v>37.851</v>
      </c>
      <c r="AR312" s="39">
        <v>38.37</v>
      </c>
      <c r="AS312" s="39">
        <v>39.157</v>
      </c>
      <c r="AT312" s="39">
        <v>38.076</v>
      </c>
      <c r="AU312" s="39">
        <v>39.307</v>
      </c>
      <c r="AV312" s="39">
        <v>40.513</v>
      </c>
      <c r="AW312" s="39">
        <v>41.235</v>
      </c>
      <c r="AX312" s="39">
        <v>39.497</v>
      </c>
      <c r="AY312" s="39">
        <v>40.906</v>
      </c>
      <c r="AZ312" s="39">
        <v>41.254</v>
      </c>
      <c r="BA312" s="39">
        <v>43.907</v>
      </c>
      <c r="BB312" s="39">
        <v>43.382</v>
      </c>
      <c r="BC312" s="39">
        <v>44.925</v>
      </c>
      <c r="BD312" s="39">
        <v>49.859</v>
      </c>
      <c r="BE312" s="39">
        <v>49.899</v>
      </c>
      <c r="BF312" s="39">
        <v>49.345</v>
      </c>
      <c r="BG312" s="39">
        <v>51.41</v>
      </c>
      <c r="BH312" s="39">
        <v>48.803</v>
      </c>
      <c r="BI312" s="39">
        <v>48.146</v>
      </c>
      <c r="BJ312" s="39">
        <v>45.77</v>
      </c>
      <c r="BK312" s="39">
        <v>44.309</v>
      </c>
      <c r="BL312" s="39">
        <v>42.703</v>
      </c>
      <c r="BM312" s="39">
        <v>40.652</v>
      </c>
      <c r="BN312" s="39">
        <v>38.273</v>
      </c>
      <c r="BO312" s="39">
        <v>36.582</v>
      </c>
      <c r="BP312" s="39">
        <v>35.671</v>
      </c>
      <c r="BQ312" s="39">
        <v>34.707</v>
      </c>
      <c r="BR312" s="39">
        <v>32.509</v>
      </c>
      <c r="BS312" s="39">
        <v>31.387</v>
      </c>
      <c r="BT312" s="39">
        <v>29.642</v>
      </c>
      <c r="BU312" s="39">
        <v>29.542</v>
      </c>
      <c r="BV312" s="39">
        <v>28.753</v>
      </c>
      <c r="BW312" s="39">
        <v>30.051</v>
      </c>
      <c r="BX312" s="39">
        <v>32.007</v>
      </c>
      <c r="BY312" s="39">
        <v>34.012</v>
      </c>
      <c r="BZ312" s="39">
        <v>34.173</v>
      </c>
      <c r="CA312" s="39">
        <v>37.816</v>
      </c>
      <c r="CB312" s="39">
        <v>39.159</v>
      </c>
      <c r="CC312" s="39">
        <v>43.016</v>
      </c>
      <c r="CD312" s="39">
        <v>43.829</v>
      </c>
      <c r="CE312" s="39">
        <v>43.29</v>
      </c>
    </row>
    <row r="313" ht="12.9" customHeight="1">
      <c r="A313" s="40">
        <v>91</v>
      </c>
      <c r="B313" s="39">
        <v>32.213</v>
      </c>
      <c r="C313" s="39">
        <v>27.078</v>
      </c>
      <c r="D313" s="39">
        <v>33.574</v>
      </c>
      <c r="E313" s="39">
        <v>24.576</v>
      </c>
      <c r="F313" s="39">
        <v>23.412</v>
      </c>
      <c r="G313" s="39">
        <v>17.184</v>
      </c>
      <c r="H313" s="39">
        <v>19.315</v>
      </c>
      <c r="I313" s="39">
        <v>25.295</v>
      </c>
      <c r="J313" s="39">
        <v>30.313</v>
      </c>
      <c r="K313" s="39">
        <v>36.732</v>
      </c>
      <c r="L313" s="39">
        <v>35.545</v>
      </c>
      <c r="M313" s="39">
        <v>33.524</v>
      </c>
      <c r="N313" s="39">
        <v>30.564</v>
      </c>
      <c r="O313" s="39">
        <v>29.637</v>
      </c>
      <c r="P313" s="39">
        <v>22.112</v>
      </c>
      <c r="Q313" s="39">
        <v>17.108</v>
      </c>
      <c r="R313" s="39">
        <v>18.755</v>
      </c>
      <c r="S313" s="39">
        <v>15.63</v>
      </c>
      <c r="T313" s="39">
        <v>23.108</v>
      </c>
      <c r="U313" s="39">
        <v>23.676</v>
      </c>
      <c r="V313" s="39">
        <v>26.323</v>
      </c>
      <c r="W313" s="39">
        <v>31.103</v>
      </c>
      <c r="X313" s="39">
        <v>29.602</v>
      </c>
      <c r="Y313" s="39">
        <v>29.717</v>
      </c>
      <c r="Z313" s="39">
        <v>29.821</v>
      </c>
      <c r="AA313" s="39">
        <v>28.244</v>
      </c>
      <c r="AB313" s="39">
        <v>30.879</v>
      </c>
      <c r="AC313" s="39">
        <v>29.91</v>
      </c>
      <c r="AD313" s="39">
        <v>31.808</v>
      </c>
      <c r="AE313" s="39">
        <v>31.773</v>
      </c>
      <c r="AF313" s="39">
        <v>33.011</v>
      </c>
      <c r="AG313" s="39">
        <v>33.286</v>
      </c>
      <c r="AH313" s="39">
        <v>34.713</v>
      </c>
      <c r="AI313" s="39">
        <v>33.603</v>
      </c>
      <c r="AJ313" s="39">
        <v>32.626</v>
      </c>
      <c r="AK313" s="39">
        <v>31.896</v>
      </c>
      <c r="AL313" s="39">
        <v>29.85</v>
      </c>
      <c r="AM313" s="39">
        <v>28.543</v>
      </c>
      <c r="AN313" s="39">
        <v>28.892</v>
      </c>
      <c r="AO313" s="39">
        <v>28.158</v>
      </c>
      <c r="AP313" s="39">
        <v>28.559</v>
      </c>
      <c r="AQ313" s="39">
        <v>28.246</v>
      </c>
      <c r="AR313" s="39">
        <v>30.584</v>
      </c>
      <c r="AS313" s="39">
        <v>31.048</v>
      </c>
      <c r="AT313" s="39">
        <v>31.731</v>
      </c>
      <c r="AU313" s="39">
        <v>30.9</v>
      </c>
      <c r="AV313" s="39">
        <v>31.948</v>
      </c>
      <c r="AW313" s="39">
        <v>32.978</v>
      </c>
      <c r="AX313" s="39">
        <v>33.618</v>
      </c>
      <c r="AY313" s="39">
        <v>32.252</v>
      </c>
      <c r="AZ313" s="39">
        <v>33.456</v>
      </c>
      <c r="BA313" s="39">
        <v>33.795</v>
      </c>
      <c r="BB313" s="39">
        <v>36.029</v>
      </c>
      <c r="BC313" s="39">
        <v>35.657</v>
      </c>
      <c r="BD313" s="39">
        <v>36.989</v>
      </c>
      <c r="BE313" s="39">
        <v>41.121</v>
      </c>
      <c r="BF313" s="39">
        <v>41.226</v>
      </c>
      <c r="BG313" s="39">
        <v>40.84</v>
      </c>
      <c r="BH313" s="39">
        <v>42.625</v>
      </c>
      <c r="BI313" s="39">
        <v>40.536</v>
      </c>
      <c r="BJ313" s="39">
        <v>40.063</v>
      </c>
      <c r="BK313" s="39">
        <v>38.155</v>
      </c>
      <c r="BL313" s="39">
        <v>37.006</v>
      </c>
      <c r="BM313" s="39">
        <v>35.732</v>
      </c>
      <c r="BN313" s="39">
        <v>34.079</v>
      </c>
      <c r="BO313" s="39">
        <v>32.145</v>
      </c>
      <c r="BP313" s="39">
        <v>30.784</v>
      </c>
      <c r="BQ313" s="39">
        <v>30.075</v>
      </c>
      <c r="BR313" s="39">
        <v>29.319</v>
      </c>
      <c r="BS313" s="39">
        <v>27.515</v>
      </c>
      <c r="BT313" s="39">
        <v>26.618</v>
      </c>
      <c r="BU313" s="39">
        <v>25.187</v>
      </c>
      <c r="BV313" s="39">
        <v>25.153</v>
      </c>
      <c r="BW313" s="39">
        <v>24.53</v>
      </c>
      <c r="BX313" s="39">
        <v>25.688</v>
      </c>
      <c r="BY313" s="39">
        <v>27.415</v>
      </c>
      <c r="BZ313" s="39">
        <v>29.191</v>
      </c>
      <c r="CA313" s="39">
        <v>29.389</v>
      </c>
      <c r="CB313" s="39">
        <v>32.588</v>
      </c>
      <c r="CC313" s="39">
        <v>33.815</v>
      </c>
      <c r="CD313" s="39">
        <v>37.222</v>
      </c>
      <c r="CE313" s="39">
        <v>38.003</v>
      </c>
    </row>
    <row r="314" ht="12.9" customHeight="1">
      <c r="A314" s="40">
        <v>92</v>
      </c>
      <c r="B314" s="39">
        <v>22.794</v>
      </c>
      <c r="C314" s="39">
        <v>25.122</v>
      </c>
      <c r="D314" s="39">
        <v>21.101</v>
      </c>
      <c r="E314" s="39">
        <v>26.145</v>
      </c>
      <c r="F314" s="39">
        <v>19.126</v>
      </c>
      <c r="G314" s="39">
        <v>18.209</v>
      </c>
      <c r="H314" s="39">
        <v>13.359</v>
      </c>
      <c r="I314" s="39">
        <v>15.009</v>
      </c>
      <c r="J314" s="39">
        <v>19.65</v>
      </c>
      <c r="K314" s="39">
        <v>23.541</v>
      </c>
      <c r="L314" s="39">
        <v>28.522</v>
      </c>
      <c r="M314" s="39">
        <v>27.597</v>
      </c>
      <c r="N314" s="39">
        <v>26.026</v>
      </c>
      <c r="O314" s="39">
        <v>23.729</v>
      </c>
      <c r="P314" s="39">
        <v>23.012</v>
      </c>
      <c r="Q314" s="39">
        <v>17.172</v>
      </c>
      <c r="R314" s="39">
        <v>13.289</v>
      </c>
      <c r="S314" s="39">
        <v>14.573</v>
      </c>
      <c r="T314" s="39">
        <v>12.15</v>
      </c>
      <c r="U314" s="39">
        <v>17.97</v>
      </c>
      <c r="V314" s="39">
        <v>18.419</v>
      </c>
      <c r="W314" s="39">
        <v>20.489</v>
      </c>
      <c r="X314" s="39">
        <v>24.223</v>
      </c>
      <c r="Y314" s="39">
        <v>23.068</v>
      </c>
      <c r="Z314" s="39">
        <v>23.173</v>
      </c>
      <c r="AA314" s="39">
        <v>23.271</v>
      </c>
      <c r="AB314" s="39">
        <v>22.058</v>
      </c>
      <c r="AC314" s="39">
        <v>24.135</v>
      </c>
      <c r="AD314" s="39">
        <v>23.398</v>
      </c>
      <c r="AE314" s="39">
        <v>24.905</v>
      </c>
      <c r="AF314" s="39">
        <v>24.902</v>
      </c>
      <c r="AG314" s="39">
        <v>25.898</v>
      </c>
      <c r="AH314" s="39">
        <v>26.142</v>
      </c>
      <c r="AI314" s="39">
        <v>27.292</v>
      </c>
      <c r="AJ314" s="39">
        <v>26.449</v>
      </c>
      <c r="AK314" s="39">
        <v>25.71</v>
      </c>
      <c r="AL314" s="39">
        <v>25.165</v>
      </c>
      <c r="AM314" s="39">
        <v>23.58</v>
      </c>
      <c r="AN314" s="39">
        <v>22.577</v>
      </c>
      <c r="AO314" s="39">
        <v>22.883</v>
      </c>
      <c r="AP314" s="39">
        <v>22.332</v>
      </c>
      <c r="AQ314" s="39">
        <v>22.682</v>
      </c>
      <c r="AR314" s="39">
        <v>22.464</v>
      </c>
      <c r="AS314" s="39">
        <v>24.36</v>
      </c>
      <c r="AT314" s="39">
        <v>24.765</v>
      </c>
      <c r="AU314" s="39">
        <v>25.348</v>
      </c>
      <c r="AV314" s="39">
        <v>24.723</v>
      </c>
      <c r="AW314" s="39">
        <v>25.601</v>
      </c>
      <c r="AX314" s="39">
        <v>26.468</v>
      </c>
      <c r="AY314" s="39">
        <v>27.026</v>
      </c>
      <c r="AZ314" s="39">
        <v>25.97</v>
      </c>
      <c r="BA314" s="39">
        <v>26.985</v>
      </c>
      <c r="BB314" s="39">
        <v>27.304</v>
      </c>
      <c r="BC314" s="39">
        <v>29.159</v>
      </c>
      <c r="BD314" s="39">
        <v>28.908</v>
      </c>
      <c r="BE314" s="39">
        <v>30.04</v>
      </c>
      <c r="BF314" s="39">
        <v>33.456</v>
      </c>
      <c r="BG314" s="39">
        <v>33.601</v>
      </c>
      <c r="BH314" s="39">
        <v>33.347</v>
      </c>
      <c r="BI314" s="39">
        <v>34.869</v>
      </c>
      <c r="BJ314" s="39">
        <v>33.221</v>
      </c>
      <c r="BK314" s="39">
        <v>32.895</v>
      </c>
      <c r="BL314" s="39">
        <v>31.388</v>
      </c>
      <c r="BM314" s="39">
        <v>30.5</v>
      </c>
      <c r="BN314" s="39">
        <v>29.507</v>
      </c>
      <c r="BO314" s="39">
        <v>28.197</v>
      </c>
      <c r="BP314" s="39">
        <v>26.648</v>
      </c>
      <c r="BQ314" s="39">
        <v>25.57</v>
      </c>
      <c r="BR314" s="39">
        <v>25.031</v>
      </c>
      <c r="BS314" s="39">
        <v>24.45</v>
      </c>
      <c r="BT314" s="39">
        <v>22.992</v>
      </c>
      <c r="BU314" s="39">
        <v>22.287</v>
      </c>
      <c r="BV314" s="39">
        <v>21.132</v>
      </c>
      <c r="BW314" s="39">
        <v>21.145</v>
      </c>
      <c r="BX314" s="39">
        <v>20.664</v>
      </c>
      <c r="BY314" s="39">
        <v>21.684</v>
      </c>
      <c r="BZ314" s="39">
        <v>23.19</v>
      </c>
      <c r="CA314" s="39">
        <v>24.743</v>
      </c>
      <c r="CB314" s="39">
        <v>24.963</v>
      </c>
      <c r="CC314" s="39">
        <v>27.738</v>
      </c>
      <c r="CD314" s="39">
        <v>28.843</v>
      </c>
      <c r="CE314" s="39">
        <v>31.815</v>
      </c>
    </row>
    <row r="315" ht="12.9" customHeight="1">
      <c r="A315" s="40">
        <v>93</v>
      </c>
      <c r="B315" s="39">
        <v>17.505</v>
      </c>
      <c r="C315" s="39">
        <v>17.423</v>
      </c>
      <c r="D315" s="39">
        <v>19.187</v>
      </c>
      <c r="E315" s="39">
        <v>16.104</v>
      </c>
      <c r="F315" s="39">
        <v>19.94</v>
      </c>
      <c r="G315" s="39">
        <v>14.578</v>
      </c>
      <c r="H315" s="39">
        <v>13.872</v>
      </c>
      <c r="I315" s="39">
        <v>10.173</v>
      </c>
      <c r="J315" s="39">
        <v>11.425</v>
      </c>
      <c r="K315" s="39">
        <v>14.954</v>
      </c>
      <c r="L315" s="39">
        <v>17.912</v>
      </c>
      <c r="M315" s="39">
        <v>21.698</v>
      </c>
      <c r="N315" s="39">
        <v>20.994</v>
      </c>
      <c r="O315" s="39">
        <v>19.8</v>
      </c>
      <c r="P315" s="39">
        <v>18.054</v>
      </c>
      <c r="Q315" s="39">
        <v>17.512</v>
      </c>
      <c r="R315" s="39">
        <v>13.071</v>
      </c>
      <c r="S315" s="39">
        <v>10.119</v>
      </c>
      <c r="T315" s="39">
        <v>11.101</v>
      </c>
      <c r="U315" s="39">
        <v>9.26</v>
      </c>
      <c r="V315" s="39">
        <v>13.7</v>
      </c>
      <c r="W315" s="39">
        <v>14.051</v>
      </c>
      <c r="X315" s="39">
        <v>15.639</v>
      </c>
      <c r="Y315" s="39">
        <v>18.5</v>
      </c>
      <c r="Z315" s="39">
        <v>17.631</v>
      </c>
      <c r="AA315" s="39">
        <v>17.725</v>
      </c>
      <c r="AB315" s="39">
        <v>17.814</v>
      </c>
      <c r="AC315" s="39">
        <v>16.9</v>
      </c>
      <c r="AD315" s="39">
        <v>18.508</v>
      </c>
      <c r="AE315" s="39">
        <v>17.96</v>
      </c>
      <c r="AF315" s="39">
        <v>19.137</v>
      </c>
      <c r="AG315" s="39">
        <v>19.154</v>
      </c>
      <c r="AH315" s="39">
        <v>19.942</v>
      </c>
      <c r="AI315" s="39">
        <v>20.153</v>
      </c>
      <c r="AJ315" s="39">
        <v>21.065</v>
      </c>
      <c r="AK315" s="39">
        <v>20.439</v>
      </c>
      <c r="AL315" s="39">
        <v>19.893</v>
      </c>
      <c r="AM315" s="39">
        <v>19.497</v>
      </c>
      <c r="AN315" s="39">
        <v>18.294</v>
      </c>
      <c r="AO315" s="39">
        <v>17.54</v>
      </c>
      <c r="AP315" s="39">
        <v>17.803</v>
      </c>
      <c r="AQ315" s="39">
        <v>17.4</v>
      </c>
      <c r="AR315" s="39">
        <v>17.699</v>
      </c>
      <c r="AS315" s="39">
        <v>17.556</v>
      </c>
      <c r="AT315" s="39">
        <v>19.066</v>
      </c>
      <c r="AU315" s="39">
        <v>19.414</v>
      </c>
      <c r="AV315" s="39">
        <v>19.903</v>
      </c>
      <c r="AW315" s="39">
        <v>19.444</v>
      </c>
      <c r="AX315" s="39">
        <v>20.168</v>
      </c>
      <c r="AY315" s="39">
        <v>20.887</v>
      </c>
      <c r="AZ315" s="39">
        <v>21.364</v>
      </c>
      <c r="BA315" s="39">
        <v>20.565</v>
      </c>
      <c r="BB315" s="39">
        <v>21.407</v>
      </c>
      <c r="BC315" s="39">
        <v>21.699</v>
      </c>
      <c r="BD315" s="39">
        <v>23.215</v>
      </c>
      <c r="BE315" s="39">
        <v>23.058</v>
      </c>
      <c r="BF315" s="39">
        <v>24.006</v>
      </c>
      <c r="BG315" s="39">
        <v>26.785</v>
      </c>
      <c r="BH315" s="39">
        <v>26.953</v>
      </c>
      <c r="BI315" s="39">
        <v>26.801</v>
      </c>
      <c r="BJ315" s="39">
        <v>28.078</v>
      </c>
      <c r="BK315" s="39">
        <v>26.804</v>
      </c>
      <c r="BL315" s="39">
        <v>26.593</v>
      </c>
      <c r="BM315" s="39">
        <v>25.426</v>
      </c>
      <c r="BN315" s="39">
        <v>24.757</v>
      </c>
      <c r="BO315" s="39">
        <v>23.999</v>
      </c>
      <c r="BP315" s="39">
        <v>22.981</v>
      </c>
      <c r="BQ315" s="39">
        <v>21.763</v>
      </c>
      <c r="BR315" s="39">
        <v>20.926</v>
      </c>
      <c r="BS315" s="39">
        <v>20.527</v>
      </c>
      <c r="BT315" s="39">
        <v>20.093</v>
      </c>
      <c r="BU315" s="39">
        <v>18.935</v>
      </c>
      <c r="BV315" s="39">
        <v>18.393</v>
      </c>
      <c r="BW315" s="39">
        <v>17.477</v>
      </c>
      <c r="BX315" s="39">
        <v>17.526</v>
      </c>
      <c r="BY315" s="39">
        <v>17.164</v>
      </c>
      <c r="BZ315" s="39">
        <v>18.05</v>
      </c>
      <c r="CA315" s="39">
        <v>19.346</v>
      </c>
      <c r="CB315" s="39">
        <v>20.686</v>
      </c>
      <c r="CC315" s="39">
        <v>20.915</v>
      </c>
      <c r="CD315" s="39">
        <v>23.291</v>
      </c>
      <c r="CE315" s="39">
        <v>24.272</v>
      </c>
    </row>
    <row r="316" ht="12.9" customHeight="1">
      <c r="A316" s="40">
        <v>94</v>
      </c>
      <c r="B316" s="39">
        <v>13.321</v>
      </c>
      <c r="C316" s="39">
        <v>13.073</v>
      </c>
      <c r="D316" s="39">
        <v>13</v>
      </c>
      <c r="E316" s="39">
        <v>14.305</v>
      </c>
      <c r="F316" s="39">
        <v>11.998</v>
      </c>
      <c r="G316" s="39">
        <v>14.846</v>
      </c>
      <c r="H316" s="39">
        <v>10.848</v>
      </c>
      <c r="I316" s="39">
        <v>10.318</v>
      </c>
      <c r="J316" s="39">
        <v>7.564</v>
      </c>
      <c r="K316" s="39">
        <v>8.493</v>
      </c>
      <c r="L316" s="39">
        <v>11.113</v>
      </c>
      <c r="M316" s="39">
        <v>13.309</v>
      </c>
      <c r="N316" s="39">
        <v>16.122</v>
      </c>
      <c r="O316" s="39">
        <v>15.599</v>
      </c>
      <c r="P316" s="39">
        <v>14.714</v>
      </c>
      <c r="Q316" s="39">
        <v>13.419</v>
      </c>
      <c r="R316" s="39">
        <v>13.019</v>
      </c>
      <c r="S316" s="39">
        <v>9.722</v>
      </c>
      <c r="T316" s="39">
        <v>7.529</v>
      </c>
      <c r="U316" s="39">
        <v>8.263999999999999</v>
      </c>
      <c r="V316" s="39">
        <v>6.897</v>
      </c>
      <c r="W316" s="39">
        <v>10.209</v>
      </c>
      <c r="X316" s="39">
        <v>10.477</v>
      </c>
      <c r="Y316" s="39">
        <v>11.669</v>
      </c>
      <c r="Z316" s="39">
        <v>13.814</v>
      </c>
      <c r="AA316" s="39">
        <v>13.176</v>
      </c>
      <c r="AB316" s="39">
        <v>13.258</v>
      </c>
      <c r="AC316" s="39">
        <v>13.337</v>
      </c>
      <c r="AD316" s="39">
        <v>12.665</v>
      </c>
      <c r="AE316" s="39">
        <v>13.884</v>
      </c>
      <c r="AF316" s="39">
        <v>13.488</v>
      </c>
      <c r="AG316" s="39">
        <v>14.387</v>
      </c>
      <c r="AH316" s="39">
        <v>14.418</v>
      </c>
      <c r="AI316" s="39">
        <v>15.029</v>
      </c>
      <c r="AJ316" s="39">
        <v>15.207</v>
      </c>
      <c r="AK316" s="39">
        <v>15.916</v>
      </c>
      <c r="AL316" s="39">
        <v>15.464</v>
      </c>
      <c r="AM316" s="39">
        <v>15.072</v>
      </c>
      <c r="AN316" s="39">
        <v>14.794</v>
      </c>
      <c r="AO316" s="39">
        <v>13.902</v>
      </c>
      <c r="AP316" s="39">
        <v>13.349</v>
      </c>
      <c r="AQ316" s="39">
        <v>13.57</v>
      </c>
      <c r="AR316" s="39">
        <v>13.284</v>
      </c>
      <c r="AS316" s="39">
        <v>13.534</v>
      </c>
      <c r="AT316" s="39">
        <v>13.447</v>
      </c>
      <c r="AU316" s="39">
        <v>14.628</v>
      </c>
      <c r="AV316" s="39">
        <v>14.921</v>
      </c>
      <c r="AW316" s="39">
        <v>15.323</v>
      </c>
      <c r="AX316" s="39">
        <v>14.997</v>
      </c>
      <c r="AY316" s="39">
        <v>15.583</v>
      </c>
      <c r="AZ316" s="39">
        <v>16.168</v>
      </c>
      <c r="BA316" s="39">
        <v>16.568</v>
      </c>
      <c r="BB316" s="39">
        <v>15.979</v>
      </c>
      <c r="BC316" s="39">
        <v>16.665</v>
      </c>
      <c r="BD316" s="39">
        <v>16.925</v>
      </c>
      <c r="BE316" s="39">
        <v>18.143</v>
      </c>
      <c r="BF316" s="39">
        <v>18.056</v>
      </c>
      <c r="BG316" s="39">
        <v>18.836</v>
      </c>
      <c r="BH316" s="39">
        <v>21.059</v>
      </c>
      <c r="BI316" s="39">
        <v>21.235</v>
      </c>
      <c r="BJ316" s="39">
        <v>21.159</v>
      </c>
      <c r="BK316" s="39">
        <v>22.213</v>
      </c>
      <c r="BL316" s="39">
        <v>21.25</v>
      </c>
      <c r="BM316" s="39">
        <v>21.128</v>
      </c>
      <c r="BN316" s="39">
        <v>20.244</v>
      </c>
      <c r="BO316" s="39">
        <v>19.753</v>
      </c>
      <c r="BP316" s="39">
        <v>19.19</v>
      </c>
      <c r="BQ316" s="39">
        <v>18.416</v>
      </c>
      <c r="BR316" s="39">
        <v>17.48</v>
      </c>
      <c r="BS316" s="39">
        <v>16.844</v>
      </c>
      <c r="BT316" s="39">
        <v>16.561</v>
      </c>
      <c r="BU316" s="39">
        <v>16.247</v>
      </c>
      <c r="BV316" s="39">
        <v>15.345</v>
      </c>
      <c r="BW316" s="39">
        <v>14.94</v>
      </c>
      <c r="BX316" s="39">
        <v>14.228</v>
      </c>
      <c r="BY316" s="39">
        <v>14.301</v>
      </c>
      <c r="BZ316" s="39">
        <v>14.037</v>
      </c>
      <c r="CA316" s="39">
        <v>14.796</v>
      </c>
      <c r="CB316" s="39">
        <v>15.894</v>
      </c>
      <c r="CC316" s="39">
        <v>17.035</v>
      </c>
      <c r="CD316" s="39">
        <v>17.264</v>
      </c>
      <c r="CE316" s="39">
        <v>19.269</v>
      </c>
    </row>
    <row r="317" ht="12.9" customHeight="1">
      <c r="A317" s="40">
        <v>95</v>
      </c>
      <c r="B317" s="39">
        <v>9.41</v>
      </c>
      <c r="C317" s="39">
        <v>9.718</v>
      </c>
      <c r="D317" s="39">
        <v>9.528</v>
      </c>
      <c r="E317" s="39">
        <v>9.467000000000001</v>
      </c>
      <c r="F317" s="39">
        <v>10.409</v>
      </c>
      <c r="G317" s="39">
        <v>8.724</v>
      </c>
      <c r="H317" s="39">
        <v>10.789</v>
      </c>
      <c r="I317" s="39">
        <v>7.88</v>
      </c>
      <c r="J317" s="39">
        <v>7.492</v>
      </c>
      <c r="K317" s="39">
        <v>5.491</v>
      </c>
      <c r="L317" s="39">
        <v>6.163</v>
      </c>
      <c r="M317" s="39">
        <v>8.064</v>
      </c>
      <c r="N317" s="39">
        <v>9.657</v>
      </c>
      <c r="O317" s="39">
        <v>11.698</v>
      </c>
      <c r="P317" s="39">
        <v>11.32</v>
      </c>
      <c r="Q317" s="39">
        <v>10.68</v>
      </c>
      <c r="R317" s="39">
        <v>9.743</v>
      </c>
      <c r="S317" s="39">
        <v>9.455</v>
      </c>
      <c r="T317" s="39">
        <v>7.063</v>
      </c>
      <c r="U317" s="39">
        <v>5.473</v>
      </c>
      <c r="V317" s="39">
        <v>6.01</v>
      </c>
      <c r="W317" s="39">
        <v>5.019</v>
      </c>
      <c r="X317" s="39">
        <v>7.435</v>
      </c>
      <c r="Y317" s="39">
        <v>7.635</v>
      </c>
      <c r="Z317" s="39">
        <v>8.510999999999999</v>
      </c>
      <c r="AA317" s="39">
        <v>10.084</v>
      </c>
      <c r="AB317" s="39">
        <v>9.627000000000001</v>
      </c>
      <c r="AC317" s="39">
        <v>9.696</v>
      </c>
      <c r="AD317" s="39">
        <v>9.763999999999999</v>
      </c>
      <c r="AE317" s="39">
        <v>9.282</v>
      </c>
      <c r="AF317" s="39">
        <v>10.187</v>
      </c>
      <c r="AG317" s="39">
        <v>9.907999999999999</v>
      </c>
      <c r="AH317" s="39">
        <v>10.582</v>
      </c>
      <c r="AI317" s="39">
        <v>10.618</v>
      </c>
      <c r="AJ317" s="39">
        <v>11.083</v>
      </c>
      <c r="AK317" s="39">
        <v>11.23</v>
      </c>
      <c r="AL317" s="39">
        <v>11.77</v>
      </c>
      <c r="AM317" s="39">
        <v>11.453</v>
      </c>
      <c r="AN317" s="39">
        <v>11.179</v>
      </c>
      <c r="AO317" s="39">
        <v>10.99</v>
      </c>
      <c r="AP317" s="39">
        <v>10.343</v>
      </c>
      <c r="AQ317" s="39">
        <v>9.948</v>
      </c>
      <c r="AR317" s="39">
        <v>10.13</v>
      </c>
      <c r="AS317" s="39">
        <v>9.933</v>
      </c>
      <c r="AT317" s="39">
        <v>10.138</v>
      </c>
      <c r="AU317" s="39">
        <v>10.09</v>
      </c>
      <c r="AV317" s="39">
        <v>10.997</v>
      </c>
      <c r="AW317" s="39">
        <v>11.237</v>
      </c>
      <c r="AX317" s="39">
        <v>11.562</v>
      </c>
      <c r="AY317" s="39">
        <v>11.337</v>
      </c>
      <c r="AZ317" s="39">
        <v>11.803</v>
      </c>
      <c r="BA317" s="39">
        <v>12.27</v>
      </c>
      <c r="BB317" s="39">
        <v>12.599</v>
      </c>
      <c r="BC317" s="39">
        <v>12.175</v>
      </c>
      <c r="BD317" s="39">
        <v>12.724</v>
      </c>
      <c r="BE317" s="39">
        <v>12.949</v>
      </c>
      <c r="BF317" s="39">
        <v>13.91</v>
      </c>
      <c r="BG317" s="39">
        <v>13.872</v>
      </c>
      <c r="BH317" s="39">
        <v>14.502</v>
      </c>
      <c r="BI317" s="39">
        <v>16.249</v>
      </c>
      <c r="BJ317" s="39">
        <v>16.42</v>
      </c>
      <c r="BK317" s="39">
        <v>16.397</v>
      </c>
      <c r="BL317" s="39">
        <v>17.252</v>
      </c>
      <c r="BM317" s="39">
        <v>16.541</v>
      </c>
      <c r="BN317" s="39">
        <v>16.483</v>
      </c>
      <c r="BO317" s="39">
        <v>15.829</v>
      </c>
      <c r="BP317" s="39">
        <v>15.48</v>
      </c>
      <c r="BQ317" s="39">
        <v>15.074</v>
      </c>
      <c r="BR317" s="39">
        <v>14.499</v>
      </c>
      <c r="BS317" s="39">
        <v>13.794</v>
      </c>
      <c r="BT317" s="39">
        <v>13.323</v>
      </c>
      <c r="BU317" s="39">
        <v>13.13</v>
      </c>
      <c r="BV317" s="39">
        <v>12.911</v>
      </c>
      <c r="BW317" s="39">
        <v>12.223</v>
      </c>
      <c r="BX317" s="39">
        <v>11.929</v>
      </c>
      <c r="BY317" s="39">
        <v>11.388</v>
      </c>
      <c r="BZ317" s="39">
        <v>11.474</v>
      </c>
      <c r="CA317" s="39">
        <v>11.29</v>
      </c>
      <c r="CB317" s="39">
        <v>11.929</v>
      </c>
      <c r="CC317" s="39">
        <v>12.845</v>
      </c>
      <c r="CD317" s="39">
        <v>13.801</v>
      </c>
      <c r="CE317" s="39">
        <v>14.02</v>
      </c>
    </row>
    <row r="318" ht="12.9" customHeight="1">
      <c r="A318" s="40">
        <v>96</v>
      </c>
      <c r="B318" s="39">
        <v>4.118</v>
      </c>
      <c r="C318" s="39">
        <v>6.708</v>
      </c>
      <c r="D318" s="39">
        <v>6.92</v>
      </c>
      <c r="E318" s="39">
        <v>6.779</v>
      </c>
      <c r="F318" s="39">
        <v>6.73</v>
      </c>
      <c r="G318" s="39">
        <v>7.395</v>
      </c>
      <c r="H318" s="39">
        <v>6.195</v>
      </c>
      <c r="I318" s="39">
        <v>7.657</v>
      </c>
      <c r="J318" s="39">
        <v>5.59</v>
      </c>
      <c r="K318" s="39">
        <v>5.313</v>
      </c>
      <c r="L318" s="39">
        <v>3.893</v>
      </c>
      <c r="M318" s="39">
        <v>4.369</v>
      </c>
      <c r="N318" s="39">
        <v>5.716</v>
      </c>
      <c r="O318" s="39">
        <v>6.846</v>
      </c>
      <c r="P318" s="39">
        <v>8.294</v>
      </c>
      <c r="Q318" s="39">
        <v>8.026999999999999</v>
      </c>
      <c r="R318" s="39">
        <v>7.575</v>
      </c>
      <c r="S318" s="39">
        <v>6.913</v>
      </c>
      <c r="T318" s="39">
        <v>6.712</v>
      </c>
      <c r="U318" s="39">
        <v>5.016</v>
      </c>
      <c r="V318" s="39">
        <v>3.889</v>
      </c>
      <c r="W318" s="39">
        <v>4.273</v>
      </c>
      <c r="X318" s="39">
        <v>3.571</v>
      </c>
      <c r="Y318" s="39">
        <v>5.294</v>
      </c>
      <c r="Z318" s="39">
        <v>5.441</v>
      </c>
      <c r="AA318" s="39">
        <v>6.07</v>
      </c>
      <c r="AB318" s="39">
        <v>7.199</v>
      </c>
      <c r="AC318" s="39">
        <v>6.88</v>
      </c>
      <c r="AD318" s="39">
        <v>6.936</v>
      </c>
      <c r="AE318" s="39">
        <v>6.993</v>
      </c>
      <c r="AF318" s="39">
        <v>6.655</v>
      </c>
      <c r="AG318" s="39">
        <v>7.314</v>
      </c>
      <c r="AH318" s="39">
        <v>7.122</v>
      </c>
      <c r="AI318" s="39">
        <v>7.617</v>
      </c>
      <c r="AJ318" s="39">
        <v>7.653</v>
      </c>
      <c r="AK318" s="39">
        <v>8</v>
      </c>
      <c r="AL318" s="39">
        <v>8.117000000000001</v>
      </c>
      <c r="AM318" s="39">
        <v>8.521000000000001</v>
      </c>
      <c r="AN318" s="39">
        <v>8.304</v>
      </c>
      <c r="AO318" s="39">
        <v>8.119</v>
      </c>
      <c r="AP318" s="39">
        <v>7.994</v>
      </c>
      <c r="AQ318" s="39">
        <v>7.537</v>
      </c>
      <c r="AR318" s="39">
        <v>7.261</v>
      </c>
      <c r="AS318" s="39">
        <v>7.407</v>
      </c>
      <c r="AT318" s="39">
        <v>7.276</v>
      </c>
      <c r="AU318" s="39">
        <v>7.439</v>
      </c>
      <c r="AV318" s="39">
        <v>7.418</v>
      </c>
      <c r="AW318" s="39">
        <v>8.1</v>
      </c>
      <c r="AX318" s="39">
        <v>8.292999999999999</v>
      </c>
      <c r="AY318" s="39">
        <v>8.550000000000001</v>
      </c>
      <c r="AZ318" s="39">
        <v>8.4</v>
      </c>
      <c r="BA318" s="39">
        <v>8.763</v>
      </c>
      <c r="BB318" s="39">
        <v>9.128</v>
      </c>
      <c r="BC318" s="39">
        <v>9.391999999999999</v>
      </c>
      <c r="BD318" s="39">
        <v>9.095000000000001</v>
      </c>
      <c r="BE318" s="39">
        <v>9.525</v>
      </c>
      <c r="BF318" s="39">
        <v>9.715</v>
      </c>
      <c r="BG318" s="39">
        <v>10.458</v>
      </c>
      <c r="BH318" s="39">
        <v>10.453</v>
      </c>
      <c r="BI318" s="39">
        <v>10.951</v>
      </c>
      <c r="BJ318" s="39">
        <v>12.298</v>
      </c>
      <c r="BK318" s="39">
        <v>12.455</v>
      </c>
      <c r="BL318" s="39">
        <v>12.466</v>
      </c>
      <c r="BM318" s="39">
        <v>13.146</v>
      </c>
      <c r="BN318" s="39">
        <v>12.634</v>
      </c>
      <c r="BO318" s="39">
        <v>12.618</v>
      </c>
      <c r="BP318" s="39">
        <v>12.146</v>
      </c>
      <c r="BQ318" s="39">
        <v>11.907</v>
      </c>
      <c r="BR318" s="39">
        <v>11.622</v>
      </c>
      <c r="BS318" s="39">
        <v>11.205</v>
      </c>
      <c r="BT318" s="39">
        <v>10.686</v>
      </c>
      <c r="BU318" s="39">
        <v>10.346</v>
      </c>
      <c r="BV318" s="39">
        <v>10.221</v>
      </c>
      <c r="BW318" s="39">
        <v>10.075</v>
      </c>
      <c r="BX318" s="39">
        <v>9.561999999999999</v>
      </c>
      <c r="BY318" s="39">
        <v>9.353999999999999</v>
      </c>
      <c r="BZ318" s="39">
        <v>8.952</v>
      </c>
      <c r="CA318" s="39">
        <v>9.042</v>
      </c>
      <c r="CB318" s="39">
        <v>8.919</v>
      </c>
      <c r="CC318" s="39">
        <v>9.446999999999999</v>
      </c>
      <c r="CD318" s="39">
        <v>10.199</v>
      </c>
      <c r="CE318" s="39">
        <v>10.985</v>
      </c>
    </row>
    <row r="319" ht="12.9" customHeight="1">
      <c r="A319" s="40">
        <v>97</v>
      </c>
      <c r="B319" s="39">
        <v>3.46</v>
      </c>
      <c r="C319" s="39">
        <v>2.871</v>
      </c>
      <c r="D319" s="39">
        <v>4.672</v>
      </c>
      <c r="E319" s="39">
        <v>4.816</v>
      </c>
      <c r="F319" s="39">
        <v>4.714</v>
      </c>
      <c r="G319" s="39">
        <v>4.677</v>
      </c>
      <c r="H319" s="39">
        <v>5.136</v>
      </c>
      <c r="I319" s="39">
        <v>4.3</v>
      </c>
      <c r="J319" s="39">
        <v>5.313</v>
      </c>
      <c r="K319" s="39">
        <v>3.877</v>
      </c>
      <c r="L319" s="39">
        <v>3.684</v>
      </c>
      <c r="M319" s="39">
        <v>2.699</v>
      </c>
      <c r="N319" s="39">
        <v>3.029</v>
      </c>
      <c r="O319" s="39">
        <v>3.963</v>
      </c>
      <c r="P319" s="39">
        <v>4.747</v>
      </c>
      <c r="Q319" s="39">
        <v>5.752</v>
      </c>
      <c r="R319" s="39">
        <v>5.569</v>
      </c>
      <c r="S319" s="39">
        <v>5.257</v>
      </c>
      <c r="T319" s="39">
        <v>4.799</v>
      </c>
      <c r="U319" s="39">
        <v>4.662</v>
      </c>
      <c r="V319" s="39">
        <v>3.486</v>
      </c>
      <c r="W319" s="39">
        <v>2.705</v>
      </c>
      <c r="X319" s="39">
        <v>2.974</v>
      </c>
      <c r="Y319" s="39">
        <v>2.487</v>
      </c>
      <c r="Z319" s="39">
        <v>3.69</v>
      </c>
      <c r="AA319" s="39">
        <v>3.796</v>
      </c>
      <c r="AB319" s="39">
        <v>4.239</v>
      </c>
      <c r="AC319" s="39">
        <v>5.032</v>
      </c>
      <c r="AD319" s="39">
        <v>4.814</v>
      </c>
      <c r="AE319" s="39">
        <v>4.859</v>
      </c>
      <c r="AF319" s="39">
        <v>4.904</v>
      </c>
      <c r="AG319" s="39">
        <v>4.673</v>
      </c>
      <c r="AH319" s="39">
        <v>5.142</v>
      </c>
      <c r="AI319" s="39">
        <v>5.014</v>
      </c>
      <c r="AJ319" s="39">
        <v>5.37</v>
      </c>
      <c r="AK319" s="39">
        <v>5.403</v>
      </c>
      <c r="AL319" s="39">
        <v>5.656</v>
      </c>
      <c r="AM319" s="39">
        <v>5.748</v>
      </c>
      <c r="AN319" s="39">
        <v>6.043</v>
      </c>
      <c r="AO319" s="39">
        <v>5.899</v>
      </c>
      <c r="AP319" s="39">
        <v>5.777</v>
      </c>
      <c r="AQ319" s="39">
        <v>5.698</v>
      </c>
      <c r="AR319" s="39">
        <v>5.381</v>
      </c>
      <c r="AS319" s="39">
        <v>5.193</v>
      </c>
      <c r="AT319" s="39">
        <v>5.307</v>
      </c>
      <c r="AU319" s="39">
        <v>5.223</v>
      </c>
      <c r="AV319" s="39">
        <v>5.35</v>
      </c>
      <c r="AW319" s="39">
        <v>5.345</v>
      </c>
      <c r="AX319" s="39">
        <v>5.848</v>
      </c>
      <c r="AY319" s="39">
        <v>5.999</v>
      </c>
      <c r="AZ319" s="39">
        <v>6.197</v>
      </c>
      <c r="BA319" s="39">
        <v>6.101</v>
      </c>
      <c r="BB319" s="39">
        <v>6.377</v>
      </c>
      <c r="BC319" s="39">
        <v>6.657</v>
      </c>
      <c r="BD319" s="39">
        <v>6.864</v>
      </c>
      <c r="BE319" s="39">
        <v>6.661</v>
      </c>
      <c r="BF319" s="39">
        <v>6.991</v>
      </c>
      <c r="BG319" s="39">
        <v>7.146</v>
      </c>
      <c r="BH319" s="39">
        <v>7.709</v>
      </c>
      <c r="BI319" s="39">
        <v>7.723</v>
      </c>
      <c r="BJ319" s="39">
        <v>8.109</v>
      </c>
      <c r="BK319" s="39">
        <v>9.127000000000001</v>
      </c>
      <c r="BL319" s="39">
        <v>9.265000000000001</v>
      </c>
      <c r="BM319" s="39">
        <v>9.294</v>
      </c>
      <c r="BN319" s="39">
        <v>9.824</v>
      </c>
      <c r="BO319" s="39">
        <v>9.462999999999999</v>
      </c>
      <c r="BP319" s="39">
        <v>9.474</v>
      </c>
      <c r="BQ319" s="39">
        <v>9.141</v>
      </c>
      <c r="BR319" s="39">
        <v>8.981999999999999</v>
      </c>
      <c r="BS319" s="39">
        <v>8.788</v>
      </c>
      <c r="BT319" s="39">
        <v>8.494</v>
      </c>
      <c r="BU319" s="39">
        <v>8.119</v>
      </c>
      <c r="BV319" s="39">
        <v>7.881</v>
      </c>
      <c r="BW319" s="39">
        <v>7.804</v>
      </c>
      <c r="BX319" s="39">
        <v>7.712</v>
      </c>
      <c r="BY319" s="39">
        <v>7.337</v>
      </c>
      <c r="BZ319" s="39">
        <v>7.196</v>
      </c>
      <c r="CA319" s="39">
        <v>6.904</v>
      </c>
      <c r="CB319" s="39">
        <v>6.99</v>
      </c>
      <c r="CC319" s="39">
        <v>6.912</v>
      </c>
      <c r="CD319" s="39">
        <v>7.34</v>
      </c>
      <c r="CE319" s="39">
        <v>7.944</v>
      </c>
    </row>
    <row r="320" ht="12.9" customHeight="1">
      <c r="A320" s="40">
        <v>98</v>
      </c>
      <c r="B320" s="39">
        <v>3.105</v>
      </c>
      <c r="C320" s="39">
        <v>2.363</v>
      </c>
      <c r="D320" s="39">
        <v>1.959</v>
      </c>
      <c r="E320" s="39">
        <v>3.186</v>
      </c>
      <c r="F320" s="39">
        <v>3.281</v>
      </c>
      <c r="G320" s="39">
        <v>3.209</v>
      </c>
      <c r="H320" s="39">
        <v>3.182</v>
      </c>
      <c r="I320" s="39">
        <v>3.493</v>
      </c>
      <c r="J320" s="39">
        <v>2.923</v>
      </c>
      <c r="K320" s="39">
        <v>3.611</v>
      </c>
      <c r="L320" s="39">
        <v>2.635</v>
      </c>
      <c r="M320" s="39">
        <v>2.503</v>
      </c>
      <c r="N320" s="39">
        <v>1.834</v>
      </c>
      <c r="O320" s="39">
        <v>2.058</v>
      </c>
      <c r="P320" s="39">
        <v>2.693</v>
      </c>
      <c r="Q320" s="39">
        <v>3.226</v>
      </c>
      <c r="R320" s="39">
        <v>3.91</v>
      </c>
      <c r="S320" s="39">
        <v>3.787</v>
      </c>
      <c r="T320" s="39">
        <v>3.576</v>
      </c>
      <c r="U320" s="39">
        <v>3.266</v>
      </c>
      <c r="V320" s="39">
        <v>3.174</v>
      </c>
      <c r="W320" s="39">
        <v>2.375</v>
      </c>
      <c r="X320" s="39">
        <v>1.844</v>
      </c>
      <c r="Y320" s="39">
        <v>2.029</v>
      </c>
      <c r="Z320" s="39">
        <v>1.698</v>
      </c>
      <c r="AA320" s="39">
        <v>2.522</v>
      </c>
      <c r="AB320" s="39">
        <v>2.597</v>
      </c>
      <c r="AC320" s="39">
        <v>2.903</v>
      </c>
      <c r="AD320" s="39">
        <v>3.449</v>
      </c>
      <c r="AE320" s="39">
        <v>3.303</v>
      </c>
      <c r="AF320" s="39">
        <v>3.338</v>
      </c>
      <c r="AG320" s="39">
        <v>3.373</v>
      </c>
      <c r="AH320" s="39">
        <v>3.219</v>
      </c>
      <c r="AI320" s="39">
        <v>3.546</v>
      </c>
      <c r="AJ320" s="39">
        <v>3.462</v>
      </c>
      <c r="AK320" s="39">
        <v>3.713</v>
      </c>
      <c r="AL320" s="39">
        <v>3.741</v>
      </c>
      <c r="AM320" s="39">
        <v>3.922</v>
      </c>
      <c r="AN320" s="39">
        <v>3.992</v>
      </c>
      <c r="AO320" s="39">
        <v>4.204</v>
      </c>
      <c r="AP320" s="39">
        <v>4.11</v>
      </c>
      <c r="AQ320" s="39">
        <v>4.032</v>
      </c>
      <c r="AR320" s="39">
        <v>3.983</v>
      </c>
      <c r="AS320" s="39">
        <v>3.768</v>
      </c>
      <c r="AT320" s="39">
        <v>3.643</v>
      </c>
      <c r="AU320" s="39">
        <v>3.729</v>
      </c>
      <c r="AV320" s="39">
        <v>3.677</v>
      </c>
      <c r="AW320" s="39">
        <v>3.774</v>
      </c>
      <c r="AX320" s="39">
        <v>3.777</v>
      </c>
      <c r="AY320" s="39">
        <v>4.14</v>
      </c>
      <c r="AZ320" s="39">
        <v>4.256</v>
      </c>
      <c r="BA320" s="39">
        <v>4.405</v>
      </c>
      <c r="BB320" s="39">
        <v>4.345</v>
      </c>
      <c r="BC320" s="39">
        <v>4.551</v>
      </c>
      <c r="BD320" s="39">
        <v>4.76</v>
      </c>
      <c r="BE320" s="39">
        <v>4.918</v>
      </c>
      <c r="BF320" s="39">
        <v>4.783</v>
      </c>
      <c r="BG320" s="39">
        <v>5.031</v>
      </c>
      <c r="BH320" s="39">
        <v>5.153</v>
      </c>
      <c r="BI320" s="39">
        <v>5.572</v>
      </c>
      <c r="BJ320" s="39">
        <v>5.593</v>
      </c>
      <c r="BK320" s="39">
        <v>5.886</v>
      </c>
      <c r="BL320" s="39">
        <v>6.64</v>
      </c>
      <c r="BM320" s="39">
        <v>6.755</v>
      </c>
      <c r="BN320" s="39">
        <v>6.792</v>
      </c>
      <c r="BO320" s="39">
        <v>7.196</v>
      </c>
      <c r="BP320" s="39">
        <v>6.947</v>
      </c>
      <c r="BQ320" s="39">
        <v>6.971</v>
      </c>
      <c r="BR320" s="39">
        <v>6.742</v>
      </c>
      <c r="BS320" s="39">
        <v>6.64</v>
      </c>
      <c r="BT320" s="39">
        <v>6.512</v>
      </c>
      <c r="BU320" s="39">
        <v>6.309</v>
      </c>
      <c r="BV320" s="39">
        <v>6.045</v>
      </c>
      <c r="BW320" s="39">
        <v>5.881</v>
      </c>
      <c r="BX320" s="39">
        <v>5.838</v>
      </c>
      <c r="BY320" s="39">
        <v>5.783</v>
      </c>
      <c r="BZ320" s="39">
        <v>5.515</v>
      </c>
      <c r="CA320" s="39">
        <v>5.422</v>
      </c>
      <c r="CB320" s="39">
        <v>5.215</v>
      </c>
      <c r="CC320" s="39">
        <v>5.293</v>
      </c>
      <c r="CD320" s="39">
        <v>5.247</v>
      </c>
      <c r="CE320" s="39">
        <v>5.585</v>
      </c>
    </row>
    <row r="321" ht="12.9" customHeight="1">
      <c r="A321" s="40">
        <v>99</v>
      </c>
      <c r="B321" s="39">
        <v>4.093</v>
      </c>
      <c r="C321" s="39">
        <v>2.083</v>
      </c>
      <c r="D321" s="39">
        <v>1.584</v>
      </c>
      <c r="E321" s="39">
        <v>1.312</v>
      </c>
      <c r="F321" s="39">
        <v>2.132</v>
      </c>
      <c r="G321" s="39">
        <v>2.195</v>
      </c>
      <c r="H321" s="39">
        <v>2.146</v>
      </c>
      <c r="I321" s="39">
        <v>2.126</v>
      </c>
      <c r="J321" s="39">
        <v>2.333</v>
      </c>
      <c r="K321" s="39">
        <v>1.952</v>
      </c>
      <c r="L321" s="39">
        <v>2.411</v>
      </c>
      <c r="M321" s="39">
        <v>1.759</v>
      </c>
      <c r="N321" s="39">
        <v>1.671</v>
      </c>
      <c r="O321" s="39">
        <v>1.224</v>
      </c>
      <c r="P321" s="39">
        <v>1.374</v>
      </c>
      <c r="Q321" s="39">
        <v>1.798</v>
      </c>
      <c r="R321" s="39">
        <v>2.155</v>
      </c>
      <c r="S321" s="39">
        <v>2.612</v>
      </c>
      <c r="T321" s="39">
        <v>2.531</v>
      </c>
      <c r="U321" s="39">
        <v>2.391</v>
      </c>
      <c r="V321" s="39">
        <v>2.185</v>
      </c>
      <c r="W321" s="39">
        <v>2.125</v>
      </c>
      <c r="X321" s="39">
        <v>1.591</v>
      </c>
      <c r="Y321" s="39">
        <v>1.236</v>
      </c>
      <c r="Z321" s="39">
        <v>1.361</v>
      </c>
      <c r="AA321" s="39">
        <v>1.14</v>
      </c>
      <c r="AB321" s="39">
        <v>1.694</v>
      </c>
      <c r="AC321" s="39">
        <v>1.746</v>
      </c>
      <c r="AD321" s="39">
        <v>1.954</v>
      </c>
      <c r="AE321" s="39">
        <v>2.324</v>
      </c>
      <c r="AF321" s="39">
        <v>2.228</v>
      </c>
      <c r="AG321" s="39">
        <v>2.254</v>
      </c>
      <c r="AH321" s="39">
        <v>2.28</v>
      </c>
      <c r="AI321" s="39">
        <v>2.178</v>
      </c>
      <c r="AJ321" s="39">
        <v>2.403</v>
      </c>
      <c r="AK321" s="39">
        <v>2.35</v>
      </c>
      <c r="AL321" s="39">
        <v>2.523</v>
      </c>
      <c r="AM321" s="39">
        <v>2.546</v>
      </c>
      <c r="AN321" s="39">
        <v>2.673</v>
      </c>
      <c r="AO321" s="39">
        <v>2.724</v>
      </c>
      <c r="AP321" s="39">
        <v>2.873</v>
      </c>
      <c r="AQ321" s="39">
        <v>2.813</v>
      </c>
      <c r="AR321" s="39">
        <v>2.764</v>
      </c>
      <c r="AS321" s="39">
        <v>2.735</v>
      </c>
      <c r="AT321" s="39">
        <v>2.591</v>
      </c>
      <c r="AU321" s="39">
        <v>2.51</v>
      </c>
      <c r="AV321" s="39">
        <v>2.573</v>
      </c>
      <c r="AW321" s="39">
        <v>2.542</v>
      </c>
      <c r="AX321" s="39">
        <v>2.613</v>
      </c>
      <c r="AY321" s="39">
        <v>2.62</v>
      </c>
      <c r="AZ321" s="39">
        <v>2.877</v>
      </c>
      <c r="BA321" s="39">
        <v>2.963</v>
      </c>
      <c r="BB321" s="39">
        <v>3.072</v>
      </c>
      <c r="BC321" s="39">
        <v>3.036</v>
      </c>
      <c r="BD321" s="39">
        <v>3.187</v>
      </c>
      <c r="BE321" s="39">
        <v>3.34</v>
      </c>
      <c r="BF321" s="39">
        <v>3.457</v>
      </c>
      <c r="BG321" s="39">
        <v>3.369</v>
      </c>
      <c r="BH321" s="39">
        <v>3.55</v>
      </c>
      <c r="BI321" s="39">
        <v>3.644</v>
      </c>
      <c r="BJ321" s="39">
        <v>3.948</v>
      </c>
      <c r="BK321" s="39">
        <v>3.971</v>
      </c>
      <c r="BL321" s="39">
        <v>4.188</v>
      </c>
      <c r="BM321" s="39">
        <v>4.734</v>
      </c>
      <c r="BN321" s="39">
        <v>4.827</v>
      </c>
      <c r="BO321" s="39">
        <v>4.863</v>
      </c>
      <c r="BP321" s="39">
        <v>5.163</v>
      </c>
      <c r="BQ321" s="39">
        <v>4.996</v>
      </c>
      <c r="BR321" s="39">
        <v>5.024</v>
      </c>
      <c r="BS321" s="39">
        <v>4.869</v>
      </c>
      <c r="BT321" s="39">
        <v>4.806</v>
      </c>
      <c r="BU321" s="39">
        <v>4.724</v>
      </c>
      <c r="BV321" s="39">
        <v>4.587</v>
      </c>
      <c r="BW321" s="39">
        <v>4.405</v>
      </c>
      <c r="BX321" s="39">
        <v>4.295</v>
      </c>
      <c r="BY321" s="39">
        <v>4.273</v>
      </c>
      <c r="BZ321" s="39">
        <v>4.242</v>
      </c>
      <c r="CA321" s="39">
        <v>4.055</v>
      </c>
      <c r="CB321" s="39">
        <v>3.996</v>
      </c>
      <c r="CC321" s="39">
        <v>3.852</v>
      </c>
      <c r="CD321" s="39">
        <v>3.918</v>
      </c>
      <c r="CE321" s="39">
        <v>3.893</v>
      </c>
    </row>
    <row r="322" ht="12.9" customHeight="1">
      <c r="A322" t="s" s="41">
        <v>49</v>
      </c>
      <c r="B322" s="39">
        <v>5.461</v>
      </c>
      <c r="C322" s="39">
        <v>5.937</v>
      </c>
      <c r="D322" s="39">
        <v>4.461</v>
      </c>
      <c r="E322" s="39">
        <v>3.081</v>
      </c>
      <c r="F322" s="39">
        <v>2.194</v>
      </c>
      <c r="G322" s="39">
        <v>2.37</v>
      </c>
      <c r="H322" s="39">
        <v>2.628</v>
      </c>
      <c r="I322" s="39">
        <v>2.742</v>
      </c>
      <c r="J322" s="39">
        <v>2.765</v>
      </c>
      <c r="K322" s="39">
        <v>2.897</v>
      </c>
      <c r="L322" s="39">
        <v>2.719</v>
      </c>
      <c r="M322" s="39">
        <v>2.908</v>
      </c>
      <c r="N322" s="39">
        <v>2.6</v>
      </c>
      <c r="O322" s="39">
        <v>2.351</v>
      </c>
      <c r="P322" s="39">
        <v>1.929</v>
      </c>
      <c r="Q322" s="39">
        <v>1.807</v>
      </c>
      <c r="R322" s="39">
        <v>2.053</v>
      </c>
      <c r="S322" s="39">
        <v>2.453</v>
      </c>
      <c r="T322" s="39">
        <v>2.973</v>
      </c>
      <c r="U322" s="39">
        <v>3.189</v>
      </c>
      <c r="V322" s="39">
        <v>3.175</v>
      </c>
      <c r="W322" s="39">
        <v>3.003</v>
      </c>
      <c r="X322" s="39">
        <v>2.861</v>
      </c>
      <c r="Y322" s="39">
        <v>2.442</v>
      </c>
      <c r="Z322" s="39">
        <v>1.976</v>
      </c>
      <c r="AA322" s="39">
        <v>1.821</v>
      </c>
      <c r="AB322" s="39">
        <v>1.63</v>
      </c>
      <c r="AC322" s="39">
        <v>1.908</v>
      </c>
      <c r="AD322" s="39">
        <v>2.126</v>
      </c>
      <c r="AE322" s="39">
        <v>2.375</v>
      </c>
      <c r="AF322" s="39">
        <v>2.747</v>
      </c>
      <c r="AG322" s="39">
        <v>2.881</v>
      </c>
      <c r="AH322" s="39">
        <v>2.946</v>
      </c>
      <c r="AI322" s="39">
        <v>2.986</v>
      </c>
      <c r="AJ322" s="39">
        <v>2.937</v>
      </c>
      <c r="AK322" s="39">
        <v>3.057</v>
      </c>
      <c r="AL322" s="39">
        <v>3.1</v>
      </c>
      <c r="AM322" s="39">
        <v>3.236</v>
      </c>
      <c r="AN322" s="39">
        <v>3.33</v>
      </c>
      <c r="AO322" s="39">
        <v>3.463</v>
      </c>
      <c r="AP322" s="39">
        <v>3.571</v>
      </c>
      <c r="AQ322" s="39">
        <v>3.727</v>
      </c>
      <c r="AR322" s="39">
        <v>3.773</v>
      </c>
      <c r="AS322" s="39">
        <v>3.758</v>
      </c>
      <c r="AT322" s="39">
        <v>3.726</v>
      </c>
      <c r="AU322" s="39">
        <v>3.615</v>
      </c>
      <c r="AV322" s="39">
        <v>3.5</v>
      </c>
      <c r="AW322" s="39">
        <v>3.489</v>
      </c>
      <c r="AX322" s="39">
        <v>3.477</v>
      </c>
      <c r="AY322" s="39">
        <v>3.527</v>
      </c>
      <c r="AZ322" s="39">
        <v>3.567</v>
      </c>
      <c r="BA322" s="39">
        <v>3.768</v>
      </c>
      <c r="BB322" s="39">
        <v>3.95</v>
      </c>
      <c r="BC322" s="39">
        <v>4.124</v>
      </c>
      <c r="BD322" s="39">
        <v>4.191</v>
      </c>
      <c r="BE322" s="39">
        <v>4.322</v>
      </c>
      <c r="BF322" s="39">
        <v>4.505</v>
      </c>
      <c r="BG322" s="39">
        <v>4.693</v>
      </c>
      <c r="BH322" s="39">
        <v>4.736</v>
      </c>
      <c r="BI322" s="39">
        <v>4.875</v>
      </c>
      <c r="BJ322" s="39">
        <v>5.025</v>
      </c>
      <c r="BK322" s="39">
        <v>5.324</v>
      </c>
      <c r="BL322" s="39">
        <v>5.519</v>
      </c>
      <c r="BM322" s="39">
        <v>5.77</v>
      </c>
      <c r="BN322" s="39">
        <v>6.291</v>
      </c>
      <c r="BO322" s="39">
        <v>6.665</v>
      </c>
      <c r="BP322" s="39">
        <v>6.883</v>
      </c>
      <c r="BQ322" s="39">
        <v>7.195</v>
      </c>
      <c r="BR322" s="39">
        <v>7.255</v>
      </c>
      <c r="BS322" s="39">
        <v>7.293</v>
      </c>
      <c r="BT322" s="39">
        <v>7.207</v>
      </c>
      <c r="BU322" s="39">
        <v>7.117</v>
      </c>
      <c r="BV322" s="39">
        <v>7.02</v>
      </c>
      <c r="BW322" s="39">
        <v>6.884</v>
      </c>
      <c r="BX322" s="39">
        <v>6.691</v>
      </c>
      <c r="BY322" s="39">
        <v>6.516</v>
      </c>
      <c r="BZ322" s="39">
        <v>6.421</v>
      </c>
      <c r="CA322" s="39">
        <v>6.37</v>
      </c>
      <c r="CB322" s="39">
        <v>6.227</v>
      </c>
      <c r="CC322" s="39">
        <v>6.11</v>
      </c>
      <c r="CD322" s="39">
        <v>5.956</v>
      </c>
      <c r="CE322" s="39">
        <v>5.929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7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5.4" customHeight="1" outlineLevelRow="0" outlineLevelCol="0"/>
  <cols>
    <col min="1" max="4" width="16.3516" style="46" customWidth="1"/>
    <col min="5" max="5" width="21.4609" style="46" customWidth="1"/>
    <col min="6" max="16384" width="16.3516" style="46" customWidth="1"/>
  </cols>
  <sheetData>
    <row r="1" ht="15.55" customHeight="1">
      <c r="A1" t="s" s="2">
        <v>65</v>
      </c>
      <c r="B1" s="2"/>
      <c r="C1" s="2"/>
      <c r="D1" s="2"/>
      <c r="E1" s="2"/>
    </row>
    <row r="2" ht="12.9" customHeight="1">
      <c r="A2" t="s" s="47">
        <v>66</v>
      </c>
      <c r="B2" s="48"/>
      <c r="C2" s="49">
        <v>2023</v>
      </c>
      <c r="D2" s="48"/>
      <c r="E2" t="s" s="47">
        <v>67</v>
      </c>
    </row>
    <row r="3" ht="13.1" customHeight="1">
      <c r="A3" t="s" s="50">
        <v>68</v>
      </c>
      <c r="B3" t="s" s="50">
        <v>69</v>
      </c>
      <c r="C3" t="s" s="50">
        <v>70</v>
      </c>
      <c r="D3" t="s" s="50">
        <v>71</v>
      </c>
      <c r="E3" t="s" s="51">
        <v>72</v>
      </c>
    </row>
    <row r="4" ht="13.1" customHeight="1">
      <c r="A4" t="s" s="52">
        <v>73</v>
      </c>
      <c r="B4" s="53">
        <v>7000</v>
      </c>
      <c r="C4" s="54">
        <v>5000</v>
      </c>
      <c r="D4" s="54">
        <v>12000</v>
      </c>
      <c r="E4" s="55"/>
    </row>
    <row r="5" ht="12.9" customHeight="1">
      <c r="A5" t="s" s="56">
        <v>74</v>
      </c>
      <c r="B5" s="57">
        <v>52000</v>
      </c>
      <c r="C5" s="58">
        <v>71000</v>
      </c>
      <c r="D5" s="58">
        <v>123000</v>
      </c>
      <c r="E5" s="59"/>
    </row>
    <row r="6" ht="12.9" customHeight="1">
      <c r="A6" t="s" s="56">
        <v>75</v>
      </c>
      <c r="B6" s="57">
        <v>125000</v>
      </c>
      <c r="C6" s="58">
        <v>114000</v>
      </c>
      <c r="D6" s="58">
        <v>239000</v>
      </c>
      <c r="E6" s="59"/>
    </row>
    <row r="7" ht="12.9" customHeight="1">
      <c r="A7" t="s" s="56">
        <v>76</v>
      </c>
      <c r="B7" s="57">
        <v>165000</v>
      </c>
      <c r="C7" s="58">
        <v>189000</v>
      </c>
      <c r="D7" s="58">
        <v>354000</v>
      </c>
      <c r="E7" s="59"/>
    </row>
    <row r="8" ht="12.9" customHeight="1">
      <c r="A8" t="s" s="56">
        <v>77</v>
      </c>
      <c r="B8" s="57">
        <v>174000</v>
      </c>
      <c r="C8" s="58">
        <v>157000</v>
      </c>
      <c r="D8" s="58">
        <v>331000</v>
      </c>
      <c r="E8" s="59"/>
    </row>
    <row r="9" ht="12.9" customHeight="1">
      <c r="A9" t="s" s="56">
        <v>78</v>
      </c>
      <c r="B9" s="57">
        <v>295000</v>
      </c>
      <c r="C9" s="58">
        <v>183000</v>
      </c>
      <c r="D9" s="58">
        <v>478000</v>
      </c>
      <c r="E9" s="59"/>
    </row>
    <row r="10" ht="12.9" customHeight="1">
      <c r="A10" t="s" s="56">
        <v>79</v>
      </c>
      <c r="B10" s="57">
        <v>250000</v>
      </c>
      <c r="C10" s="58">
        <v>154000</v>
      </c>
      <c r="D10" s="58">
        <v>404000</v>
      </c>
      <c r="E10" s="59"/>
    </row>
    <row r="11" ht="12.9" customHeight="1">
      <c r="A11" t="s" s="56">
        <v>80</v>
      </c>
      <c r="B11" s="57">
        <v>199000</v>
      </c>
      <c r="C11" s="58">
        <v>136000</v>
      </c>
      <c r="D11" s="58">
        <v>335000</v>
      </c>
      <c r="E11" s="59"/>
    </row>
    <row r="12" ht="12.9" customHeight="1">
      <c r="A12" t="s" s="56">
        <v>81</v>
      </c>
      <c r="B12" s="57">
        <v>439000</v>
      </c>
      <c r="C12" s="58">
        <v>260000</v>
      </c>
      <c r="D12" s="58">
        <v>699000</v>
      </c>
      <c r="E12" s="59"/>
    </row>
    <row r="13" ht="12.9" customHeight="1">
      <c r="A13" t="s" s="56">
        <v>82</v>
      </c>
      <c r="B13" s="57">
        <f>SUM(C8:C11)</f>
        <v>630000</v>
      </c>
      <c r="C13" s="59"/>
      <c r="D13" s="59"/>
      <c r="E13" s="59"/>
    </row>
    <row r="14" ht="12.9" customHeight="1">
      <c r="A14" t="s" s="56">
        <v>83</v>
      </c>
      <c r="B14" s="57">
        <f>SUM(B8:B11)</f>
        <v>918000</v>
      </c>
      <c r="C14" s="59"/>
      <c r="D14" s="59"/>
      <c r="E14" s="59"/>
    </row>
    <row r="15" ht="12.9" customHeight="1">
      <c r="A15" t="s" s="56">
        <v>84</v>
      </c>
      <c r="B15" s="57">
        <f>SUM(D4:D7)</f>
        <v>728000</v>
      </c>
      <c r="C15" s="59"/>
      <c r="D15" s="59"/>
      <c r="E15" s="59"/>
    </row>
    <row r="16" ht="12.9" customHeight="1">
      <c r="A16" s="60"/>
      <c r="B16" s="61">
        <v>2021</v>
      </c>
      <c r="C16" s="59"/>
      <c r="D16" s="59"/>
      <c r="E16" t="s" s="62">
        <v>85</v>
      </c>
    </row>
    <row r="17" ht="12.9" customHeight="1">
      <c r="A17" t="s" s="56">
        <v>86</v>
      </c>
      <c r="B17" t="s" s="63">
        <v>69</v>
      </c>
      <c r="C17" t="s" s="64">
        <v>70</v>
      </c>
      <c r="D17" s="59"/>
      <c r="E17" s="59"/>
    </row>
    <row r="18" ht="12.9" customHeight="1">
      <c r="A18" t="s" s="56">
        <v>87</v>
      </c>
      <c r="B18" s="57">
        <v>4</v>
      </c>
      <c r="C18" s="58">
        <v>6</v>
      </c>
      <c r="D18" s="59"/>
      <c r="E18" s="59"/>
    </row>
    <row r="19" ht="12.9" customHeight="1">
      <c r="A19" t="s" s="56">
        <v>88</v>
      </c>
      <c r="B19" s="57">
        <v>17</v>
      </c>
      <c r="C19" s="58">
        <v>25</v>
      </c>
      <c r="D19" s="59"/>
      <c r="E19" s="59"/>
    </row>
    <row r="20" ht="12.9" customHeight="1">
      <c r="A20" t="s" s="56">
        <v>89</v>
      </c>
      <c r="B20" s="57">
        <v>19</v>
      </c>
      <c r="C20" s="58">
        <v>18</v>
      </c>
      <c r="D20" s="59"/>
      <c r="E20" s="59"/>
    </row>
    <row r="21" ht="12.9" customHeight="1">
      <c r="A21" t="s" s="56">
        <v>90</v>
      </c>
      <c r="B21" s="57">
        <v>37</v>
      </c>
      <c r="C21" s="58">
        <v>36</v>
      </c>
      <c r="D21" s="59"/>
      <c r="E21" s="59"/>
    </row>
    <row r="22" ht="12.9" customHeight="1">
      <c r="A22" t="s" s="56">
        <v>91</v>
      </c>
      <c r="B22" s="57">
        <v>23</v>
      </c>
      <c r="C22" s="58">
        <v>15</v>
      </c>
      <c r="D22" s="59"/>
      <c r="E22" s="59"/>
    </row>
    <row r="23" ht="12.9" customHeight="1">
      <c r="A23" t="s" s="56">
        <v>92</v>
      </c>
      <c r="B23" s="57">
        <v>58</v>
      </c>
      <c r="C23" s="58">
        <v>42</v>
      </c>
      <c r="D23" s="59"/>
      <c r="E23" s="59"/>
    </row>
    <row r="24" ht="12.9" customHeight="1">
      <c r="A24" t="s" s="56">
        <v>93</v>
      </c>
      <c r="B24" s="57">
        <v>1446881</v>
      </c>
      <c r="C24" s="59"/>
      <c r="D24" s="59"/>
      <c r="E24" s="59"/>
    </row>
    <row r="25" ht="12.9" customHeight="1">
      <c r="A25" t="s" s="56">
        <v>94</v>
      </c>
      <c r="B25" t="s" s="63">
        <v>69</v>
      </c>
      <c r="C25" t="s" s="64">
        <v>70</v>
      </c>
      <c r="D25" s="59"/>
      <c r="E25" s="59"/>
    </row>
    <row r="26" ht="12.9" customHeight="1">
      <c r="A26" t="s" s="56">
        <v>87</v>
      </c>
      <c r="B26" s="65">
        <f>$B$24*(B18/100)*(B$23/100)</f>
        <v>33567.6392</v>
      </c>
      <c r="C26" s="66">
        <f>$B$24*(C18/100)*(C$23/100)</f>
        <v>36461.4012</v>
      </c>
      <c r="D26" s="59"/>
      <c r="E26" s="59"/>
    </row>
    <row r="27" ht="12.9" customHeight="1">
      <c r="A27" t="s" s="56">
        <v>88</v>
      </c>
      <c r="B27" s="65">
        <f>$B$24*(B19/100)*(B$23/100)</f>
        <v>142662.4666</v>
      </c>
      <c r="C27" s="66">
        <f>$B$24*(C19/100)*(C$23/100)</f>
        <v>151922.505</v>
      </c>
      <c r="D27" s="59"/>
      <c r="E27" s="59"/>
    </row>
    <row r="28" ht="12.9" customHeight="1">
      <c r="A28" t="s" s="56">
        <v>89</v>
      </c>
      <c r="B28" s="65">
        <f>$B$24*(B20/100)*(B$23/100)</f>
        <v>159446.2862</v>
      </c>
      <c r="C28" s="66">
        <f>$B$24*(C20/100)*(C$23/100)</f>
        <v>109384.2036</v>
      </c>
      <c r="D28" s="59"/>
      <c r="E28" s="59"/>
    </row>
    <row r="29" ht="12.9" customHeight="1">
      <c r="A29" t="s" s="56">
        <v>90</v>
      </c>
      <c r="B29" s="65">
        <f>$B$24*(B21/100)*(B$23/100)</f>
        <v>310500.6626</v>
      </c>
      <c r="C29" s="66">
        <f>$B$24*(C21/100)*(C$23/100)</f>
        <v>218768.4072</v>
      </c>
      <c r="D29" s="59"/>
      <c r="E29" s="59"/>
    </row>
    <row r="30" ht="12.9" customHeight="1">
      <c r="A30" t="s" s="56">
        <v>91</v>
      </c>
      <c r="B30" s="65">
        <f>$B$24*(B22/100)*(B$23/100)</f>
        <v>193013.9254</v>
      </c>
      <c r="C30" s="66">
        <f>$B$24*(C22/100)*(C$23/100)</f>
        <v>91153.503</v>
      </c>
      <c r="D30" s="59"/>
      <c r="E30" s="59"/>
    </row>
    <row r="31" ht="12.9" customHeight="1">
      <c r="A31" t="s" s="56">
        <v>82</v>
      </c>
      <c r="B31" s="65">
        <f>C28+C29</f>
        <v>328152.6108</v>
      </c>
      <c r="C31" s="66"/>
      <c r="D31" s="59"/>
      <c r="E31" s="59"/>
    </row>
    <row r="32" ht="12.9" customHeight="1">
      <c r="A32" t="s" s="56">
        <v>83</v>
      </c>
      <c r="B32" s="65">
        <f>B28+B29</f>
        <v>469946.9488</v>
      </c>
      <c r="C32" s="66"/>
      <c r="D32" s="59"/>
      <c r="E32" s="59"/>
    </row>
    <row r="33" ht="12.9" customHeight="1">
      <c r="A33" t="s" s="56">
        <v>84</v>
      </c>
      <c r="B33" s="65">
        <f>SUM(B26:C27)</f>
        <v>364614.012</v>
      </c>
      <c r="C33" s="66"/>
      <c r="D33" s="59"/>
      <c r="E33" s="59"/>
    </row>
    <row r="34" ht="12.9" customHeight="1">
      <c r="A34" s="60"/>
      <c r="B34" s="67"/>
      <c r="C34" t="s" s="64">
        <v>95</v>
      </c>
      <c r="D34" s="59"/>
      <c r="E34" s="59"/>
    </row>
    <row r="35" ht="12.9" customHeight="1">
      <c r="A35" t="s" s="56">
        <v>82</v>
      </c>
      <c r="B35" s="68">
        <f>B13-B31</f>
        <v>301847.3892</v>
      </c>
      <c r="C35" s="59"/>
      <c r="D35" s="59"/>
      <c r="E35" s="59"/>
    </row>
    <row r="36" ht="12.9" customHeight="1">
      <c r="A36" t="s" s="56">
        <v>83</v>
      </c>
      <c r="B36" s="69">
        <f>B14-B32</f>
        <v>448053.0512</v>
      </c>
      <c r="C36" s="59"/>
      <c r="D36" s="59"/>
      <c r="E36" s="59"/>
    </row>
    <row r="37" ht="12.9" customHeight="1">
      <c r="A37" t="s" s="56">
        <v>96</v>
      </c>
      <c r="B37" s="70">
        <f>B15-B33</f>
        <v>363385.988</v>
      </c>
      <c r="C37" s="59"/>
      <c r="D37" s="59"/>
      <c r="E37" s="59"/>
    </row>
  </sheetData>
  <mergeCells count="2">
    <mergeCell ref="A1:E1"/>
    <mergeCell ref="B16:D16"/>
  </mergeCells>
  <hyperlinks>
    <hyperlink ref="E3" r:id="rId1" location="" tooltip="" display="https://dtm.iom.int/reports/ukraine-internal-displacement-report-general-population-survey-round-14-september-october"/>
    <hyperlink ref="E16" r:id="rId2" location="" tooltip="" display="https://dtm.iom.int/reports/ukraine-%E2%80%94-national-monitoring-system-situation-internally-displaced-persons-september-2020?close=true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5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5.4" customHeight="1" outlineLevelRow="0" outlineLevelCol="0"/>
  <cols>
    <col min="1" max="1" width="37.3125" style="71" customWidth="1"/>
    <col min="2" max="4" width="16.3516" style="71" customWidth="1"/>
    <col min="5" max="16384" width="16.3516" style="71" customWidth="1"/>
  </cols>
  <sheetData>
    <row r="1" ht="15.55" customHeight="1">
      <c r="A1" t="s" s="2">
        <v>0</v>
      </c>
      <c r="B1" s="2"/>
      <c r="C1" s="2"/>
      <c r="D1" s="2"/>
    </row>
    <row r="2" ht="13.1" customHeight="1">
      <c r="A2" t="s" s="50">
        <v>1</v>
      </c>
      <c r="B2" t="s" s="50">
        <v>2</v>
      </c>
      <c r="C2" t="s" s="50">
        <v>3</v>
      </c>
      <c r="D2" t="s" s="50">
        <v>8</v>
      </c>
    </row>
    <row r="3" ht="16.55" customHeight="1">
      <c r="A3" t="s" s="72">
        <v>97</v>
      </c>
      <c r="B3" s="73">
        <f>'Eurostat, TP males'!J63</f>
        <v>812260</v>
      </c>
      <c r="C3" s="73">
        <f>'Eurostat, TP females'!J63</f>
        <v>1838000</v>
      </c>
      <c r="D3" t="s" s="74">
        <v>98</v>
      </c>
    </row>
    <row r="4" ht="12.9" customHeight="1">
      <c r="A4" t="s" s="64">
        <v>99</v>
      </c>
      <c r="B4" s="75">
        <f>'pesimistic prognosis, IDSS'!F214</f>
        <v>11574731</v>
      </c>
      <c r="C4" s="75">
        <f>'pesimistic prognosis, IDSS'!F216</f>
        <v>12286777</v>
      </c>
      <c r="D4" s="59"/>
    </row>
    <row r="5" ht="12.9" customHeight="1">
      <c r="A5" t="s" s="64">
        <v>100</v>
      </c>
      <c r="B5" s="75">
        <f>'pesimistic prognosis, IDSS'!C214*1000</f>
        <v>1112703</v>
      </c>
      <c r="C5" s="75">
        <f>'pesimistic prognosis, IDSS'!H216*1000</f>
        <v>1514385</v>
      </c>
      <c r="D5" s="59"/>
    </row>
    <row r="6" ht="12.9" customHeight="1">
      <c r="A6" t="s" s="64">
        <v>101</v>
      </c>
      <c r="B6" s="76">
        <f>'Eurostat, TP total'!J14</f>
        <v>4238010</v>
      </c>
      <c r="C6" s="59"/>
      <c r="D6" s="59"/>
    </row>
    <row r="7" ht="12.9" customHeight="1">
      <c r="A7" t="s" s="64">
        <v>102</v>
      </c>
      <c r="B7" s="59"/>
      <c r="C7" s="77">
        <f>C3/C4</f>
        <v>0.149591711479748</v>
      </c>
      <c r="D7" s="59"/>
    </row>
    <row r="8" ht="12.9" customHeight="1">
      <c r="A8" t="s" s="64">
        <v>103</v>
      </c>
      <c r="B8" s="75">
        <f>B5*C7*-1</f>
        <v>-166451.14613865</v>
      </c>
      <c r="C8" s="75">
        <f>C3*C12*-1</f>
        <v>-226539.443989258</v>
      </c>
      <c r="D8" s="59"/>
    </row>
    <row r="9" ht="12.9" customHeight="1">
      <c r="A9" t="s" s="64">
        <v>104</v>
      </c>
      <c r="B9" s="78">
        <v>0.05</v>
      </c>
      <c r="C9" s="78">
        <v>0.05</v>
      </c>
      <c r="D9" s="59"/>
    </row>
    <row r="10" ht="12.9" customHeight="1">
      <c r="A10" t="s" s="64">
        <v>105</v>
      </c>
      <c r="B10" s="75">
        <f>'calculation'!B5*B9</f>
        <v>28492.0504586556</v>
      </c>
      <c r="C10" s="75">
        <f>'calculation'!C5*C9</f>
        <v>25878.9191395129</v>
      </c>
      <c r="D10" s="59"/>
    </row>
    <row r="11" ht="12.9" customHeight="1">
      <c r="A11" s="59"/>
      <c r="B11" s="78"/>
      <c r="C11" s="78"/>
      <c r="D11" s="59"/>
    </row>
    <row r="12" ht="12.9" customHeight="1">
      <c r="A12" t="s" s="64">
        <v>106</v>
      </c>
      <c r="B12" s="77">
        <f>(B8*-1)/B3</f>
        <v>0.204923480337146</v>
      </c>
      <c r="C12" s="77">
        <f>C5/C4</f>
        <v>0.123253233944101</v>
      </c>
      <c r="D12" s="59"/>
    </row>
    <row r="13" ht="12.9" customHeight="1">
      <c r="A13" t="s" s="79">
        <v>107</v>
      </c>
      <c r="B13" s="75">
        <f>B3+B8</f>
        <v>645808.85386135</v>
      </c>
      <c r="C13" s="75">
        <f>C3+C8</f>
        <v>1611460.55601074</v>
      </c>
      <c r="D13" s="59"/>
    </row>
    <row r="14" ht="12.9" customHeight="1">
      <c r="A14" t="s" s="64">
        <v>108</v>
      </c>
      <c r="B14" s="77">
        <f>B13/$B$6</f>
        <v>0.152384929214738</v>
      </c>
      <c r="C14" s="77">
        <f>C13/$B$6</f>
        <v>0.380239913546863</v>
      </c>
      <c r="D14" s="59"/>
    </row>
    <row r="15" ht="12.9" customHeight="1">
      <c r="A15" s="59"/>
      <c r="B15" s="77">
        <f>B13/B3</f>
        <v>0.795076519662854</v>
      </c>
      <c r="C15" s="66"/>
      <c r="D15" s="59"/>
    </row>
    <row r="16" ht="12.9" customHeight="1">
      <c r="A16" t="s" s="64">
        <v>109</v>
      </c>
      <c r="B16" s="75">
        <v>22028</v>
      </c>
      <c r="C16" s="75">
        <v>42855</v>
      </c>
      <c r="D16" t="s" s="64">
        <v>110</v>
      </c>
    </row>
    <row r="17" ht="12.9" customHeight="1">
      <c r="A17" t="s" s="64">
        <v>111</v>
      </c>
      <c r="B17" s="75">
        <f>B16*(1-B12)</f>
        <v>17513.9455751333</v>
      </c>
      <c r="C17" s="75">
        <f>C16*(1-C12)</f>
        <v>37572.9826593256</v>
      </c>
      <c r="D17" s="59"/>
    </row>
    <row r="18" ht="12.9" customHeight="1">
      <c r="A18" s="59"/>
      <c r="B18" s="66"/>
      <c r="C18" s="66"/>
      <c r="D18" s="59"/>
    </row>
    <row r="19" ht="12.9" customHeight="1">
      <c r="A19" t="s" s="64">
        <v>112</v>
      </c>
      <c r="B19" s="75">
        <v>10000</v>
      </c>
      <c r="C19" s="75">
        <v>21900</v>
      </c>
      <c r="D19" t="s" s="64">
        <v>113</v>
      </c>
    </row>
    <row r="20" ht="12.9" customHeight="1">
      <c r="A20" t="s" s="64">
        <v>114</v>
      </c>
      <c r="B20" s="75">
        <v>20800</v>
      </c>
      <c r="C20" s="75">
        <v>60000</v>
      </c>
      <c r="D20" t="s" s="64">
        <v>113</v>
      </c>
    </row>
    <row r="21" ht="12.9" customHeight="1">
      <c r="A21" t="s" s="64">
        <v>115</v>
      </c>
      <c r="B21" s="75">
        <f>(B19+B20)*(1-B12)</f>
        <v>24488.3568056159</v>
      </c>
      <c r="C21" s="75">
        <f>(C19+C20)*(1-C12)</f>
        <v>71805.5601399781</v>
      </c>
      <c r="D21" s="59"/>
    </row>
    <row r="22" ht="12.9" customHeight="1">
      <c r="A22" s="59"/>
      <c r="B22" s="66">
        <f>B19+B20</f>
        <v>30800</v>
      </c>
      <c r="C22" s="66"/>
      <c r="D22" s="59"/>
    </row>
    <row r="23" ht="12.9" customHeight="1">
      <c r="A23" s="59"/>
      <c r="B23" s="75"/>
      <c r="C23" s="75"/>
      <c r="D23" s="59"/>
    </row>
    <row r="24" ht="12.9" customHeight="1">
      <c r="A24" t="s" s="64">
        <v>116</v>
      </c>
      <c r="B24" s="75">
        <f>B13+B17+B21-B10</f>
        <v>659319.105783444</v>
      </c>
      <c r="C24" s="75">
        <f>C13+C17+C21-C10</f>
        <v>1694960.17967053</v>
      </c>
      <c r="D24" s="59"/>
    </row>
    <row r="25" ht="12.9" customHeight="1">
      <c r="A25" s="59"/>
      <c r="B25" s="75"/>
      <c r="C25" s="75"/>
      <c r="D25" s="59"/>
    </row>
  </sheetData>
  <mergeCells count="2">
    <mergeCell ref="A1:D1"/>
    <mergeCell ref="B6:C6"/>
  </mergeCells>
  <hyperlinks>
    <hyperlink ref="D3" r:id="rId1" location="" tooltip="" display="https://ec.europa.eu/eurostat/databrowser/view/migr_asytpsm__custom_9123349/default/table?lang=en"/>
    <hyperlink ref="D16" r:id="rId2" location="" tooltip="" display="https://data.unhcr.org/en/dataviz/248?sv=54&amp;geo=10784"/>
    <hyperlink ref="D19" r:id="rId3" location="" tooltip="" display="https://migrationobservatory.ox.ac.uk/resources/briefings/ukrainian-migration-to-the-uk/"/>
    <hyperlink ref="D20" r:id="rId4" location="" tooltip="" display="https://migrationobservatory.ox.ac.uk/resources/briefings/ukrainian-migration-to-the-uk/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" width="19.8828" style="80" customWidth="1"/>
    <col min="2" max="5" width="16.3516" style="80" customWidth="1"/>
    <col min="6" max="16384" width="16.3516" style="80" customWidth="1"/>
  </cols>
  <sheetData>
    <row r="1" ht="15.55" customHeight="1">
      <c r="A1" t="s" s="2">
        <v>117</v>
      </c>
      <c r="B1" s="2"/>
      <c r="C1" s="2"/>
      <c r="D1" s="2"/>
      <c r="E1" s="2"/>
    </row>
    <row r="2" ht="13.1" customHeight="1">
      <c r="A2" s="81"/>
      <c r="B2" t="s" s="50">
        <v>118</v>
      </c>
      <c r="C2" t="s" s="50">
        <v>119</v>
      </c>
      <c r="D2" s="81"/>
      <c r="E2" s="81"/>
    </row>
    <row r="3" ht="13.1" customHeight="1">
      <c r="A3" t="s" s="7">
        <v>120</v>
      </c>
      <c r="B3" s="82">
        <f>'Migration calculation'!B3+'Migration calculation'!B16+'Migration calculation'!B19+'Migration calculation'!B20</f>
        <v>865088</v>
      </c>
      <c r="C3" s="83">
        <f>B3/$B$3</f>
        <v>1</v>
      </c>
      <c r="D3" s="55"/>
      <c r="E3" s="55"/>
    </row>
    <row r="4" ht="12.9" customHeight="1">
      <c r="A4" t="s" s="15">
        <v>121</v>
      </c>
      <c r="B4" s="84">
        <f>(1-'occupied population'!G35)*'occupied population'!G34</f>
        <v>39258.2858862958</v>
      </c>
      <c r="C4" s="77">
        <f>B4/$B$3</f>
        <v>0.045380684839341</v>
      </c>
      <c r="D4" s="59"/>
      <c r="E4" s="59"/>
    </row>
    <row r="5" ht="12.9" customHeight="1">
      <c r="A5" t="s" s="15">
        <v>122</v>
      </c>
      <c r="B5" s="84">
        <f>SUM('pesimistic prognosis, IDSS'!E172:E176)*1000*'Migration calculation'!C7</f>
        <v>166451.14613865</v>
      </c>
      <c r="C5" s="77">
        <f>B5/$B$3</f>
        <v>0.192409496072827</v>
      </c>
      <c r="D5" s="59"/>
      <c r="E5" s="59"/>
    </row>
    <row r="6" ht="12.9" customHeight="1">
      <c r="A6" t="s" s="15">
        <v>123</v>
      </c>
      <c r="B6" s="84">
        <f>'Disability'!C26-'Disability'!C27</f>
        <v>179505.41396303</v>
      </c>
      <c r="C6" s="77">
        <f>B6/$B$3</f>
        <v>0.207499599997954</v>
      </c>
      <c r="D6" s="59"/>
      <c r="E6" s="59"/>
    </row>
    <row r="7" ht="12.9" customHeight="1">
      <c r="A7" t="s" s="15">
        <v>22</v>
      </c>
      <c r="B7" s="84">
        <f>'care'!B11/(1-'Migration calculation'!C7)*'Migration calculation'!C7</f>
        <v>22060.3107936778</v>
      </c>
      <c r="C7" s="77">
        <f>B7/$B$3</f>
        <v>0.0255006551861519</v>
      </c>
      <c r="D7" s="59"/>
      <c r="E7" s="59"/>
    </row>
    <row r="8" ht="12.9" customHeight="1">
      <c r="A8" t="s" s="15">
        <v>24</v>
      </c>
      <c r="B8" s="84">
        <f>'calculation'!B9/(1-'Migration calculation'!C7)*'Migration calculation'!C7</f>
        <v>21556.9135827891</v>
      </c>
      <c r="C8" s="77">
        <f>B8/$B$3</f>
        <v>0.0249187522920086</v>
      </c>
      <c r="D8" s="59"/>
      <c r="E8" s="59"/>
    </row>
    <row r="9" ht="12.9" customHeight="1">
      <c r="A9" t="s" s="15">
        <v>124</v>
      </c>
      <c r="B9" s="84">
        <f>SUM(B4:B8)</f>
        <v>428832.070364443</v>
      </c>
      <c r="C9" s="77">
        <f>SUM(C4:C8)</f>
        <v>0.495709188388283</v>
      </c>
      <c r="D9" s="59"/>
      <c r="E9" s="59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5.4" customHeight="1" outlineLevelRow="0" outlineLevelCol="0"/>
  <cols>
    <col min="1" max="1" width="10.4375" style="85" customWidth="1"/>
    <col min="2" max="2" width="23.5156" style="85" customWidth="1"/>
    <col min="3" max="6" width="16.3516" style="85" customWidth="1"/>
    <col min="7" max="16384" width="16.3516" style="85" customWidth="1"/>
  </cols>
  <sheetData>
    <row r="1" ht="15.55" customHeight="1">
      <c r="A1" t="s" s="2">
        <v>125</v>
      </c>
      <c r="B1" s="2"/>
      <c r="C1" s="2"/>
      <c r="D1" s="2"/>
      <c r="E1" s="2"/>
      <c r="F1" s="2"/>
    </row>
    <row r="2" ht="13.1" customHeight="1">
      <c r="A2" t="s" s="86">
        <v>126</v>
      </c>
      <c r="B2" t="s" s="86">
        <v>127</v>
      </c>
      <c r="C2" t="s" s="87">
        <v>2</v>
      </c>
      <c r="D2" t="s" s="87">
        <v>3</v>
      </c>
      <c r="E2" t="s" s="87">
        <v>8</v>
      </c>
      <c r="F2" t="s" s="87">
        <v>128</v>
      </c>
    </row>
    <row r="3" ht="26.1" customHeight="1">
      <c r="A3" s="88">
        <v>2022</v>
      </c>
      <c r="B3" t="s" s="89">
        <v>129</v>
      </c>
      <c r="C3" s="90">
        <v>110891</v>
      </c>
      <c r="D3" s="55"/>
      <c r="E3" t="s" s="91">
        <v>130</v>
      </c>
      <c r="F3" s="92">
        <v>3.19</v>
      </c>
    </row>
    <row r="4" ht="25.9" customHeight="1">
      <c r="A4" s="93"/>
      <c r="B4" t="s" s="94">
        <v>131</v>
      </c>
      <c r="C4" s="95">
        <v>145243</v>
      </c>
      <c r="D4" s="59"/>
      <c r="E4" s="59"/>
      <c r="F4" s="59"/>
    </row>
    <row r="5" ht="25.9" customHeight="1">
      <c r="A5" s="93"/>
      <c r="B5" t="s" s="94">
        <v>132</v>
      </c>
      <c r="C5" s="96">
        <f>C4-D5</f>
        <v>90215</v>
      </c>
      <c r="D5" s="97">
        <v>55028</v>
      </c>
      <c r="E5" s="59"/>
      <c r="F5" s="98"/>
    </row>
    <row r="6" ht="38.9" customHeight="1">
      <c r="A6" s="93"/>
      <c r="B6" t="s" s="94">
        <v>133</v>
      </c>
      <c r="C6" s="95">
        <f>C3-D6</f>
        <v>73169</v>
      </c>
      <c r="D6" s="97">
        <v>37722</v>
      </c>
      <c r="E6" s="59"/>
      <c r="F6" s="97">
        <v>3.14</v>
      </c>
    </row>
    <row r="7" ht="38.9" customHeight="1">
      <c r="A7" s="93"/>
      <c r="B7" t="s" s="94">
        <v>134</v>
      </c>
      <c r="C7" s="99">
        <f>C6/C5</f>
        <v>0.811051377265421</v>
      </c>
      <c r="D7" s="100">
        <f>D6/D5</f>
        <v>0.685505560805408</v>
      </c>
      <c r="E7" s="59"/>
      <c r="F7" s="98"/>
    </row>
    <row r="8" ht="25.9" customHeight="1">
      <c r="A8" s="93"/>
      <c r="B8" t="s" s="94">
        <v>135</v>
      </c>
      <c r="C8" s="96">
        <v>2721691</v>
      </c>
      <c r="D8" s="59"/>
      <c r="E8" s="59"/>
      <c r="F8" s="97">
        <v>3.2</v>
      </c>
    </row>
    <row r="9" ht="25.9" customHeight="1">
      <c r="A9" s="93"/>
      <c r="B9" t="s" s="94">
        <v>136</v>
      </c>
      <c r="C9" s="96">
        <v>156010</v>
      </c>
      <c r="D9" s="59"/>
      <c r="E9" s="59"/>
      <c r="F9" s="59"/>
    </row>
    <row r="10" ht="25.9" customHeight="1">
      <c r="A10" s="93"/>
      <c r="B10" t="s" s="94">
        <v>137</v>
      </c>
      <c r="C10" s="95">
        <f>C8-C9</f>
        <v>2565681</v>
      </c>
      <c r="D10" s="59"/>
      <c r="E10" s="59"/>
      <c r="F10" s="98"/>
    </row>
    <row r="11" ht="129.9" customHeight="1">
      <c r="A11" s="93"/>
      <c r="B11" t="s" s="94">
        <v>138</v>
      </c>
      <c r="C11" s="99">
        <f>C6/(C6+D6)</f>
        <v>0.659828119504739</v>
      </c>
      <c r="D11" s="100">
        <f>D6/(C6+D6)</f>
        <v>0.340171880495261</v>
      </c>
      <c r="E11" s="59"/>
      <c r="F11" t="s" s="101">
        <v>139</v>
      </c>
    </row>
    <row r="12" ht="38.9" customHeight="1">
      <c r="A12" s="93"/>
      <c r="B12" t="s" s="94">
        <v>140</v>
      </c>
      <c r="C12" s="96">
        <f>C5-C6</f>
        <v>17046</v>
      </c>
      <c r="D12" s="102">
        <f>D5-D6</f>
        <v>17306</v>
      </c>
      <c r="E12" s="59"/>
      <c r="F12" s="98"/>
    </row>
    <row r="13" ht="38.9" customHeight="1">
      <c r="A13" s="93"/>
      <c r="B13" t="s" s="94">
        <v>141</v>
      </c>
      <c r="C13" s="103">
        <f>C12/($C$12+$D$12)</f>
        <v>0.496215649743829</v>
      </c>
      <c r="D13" s="104">
        <f>D12/($C$12+$D$12)</f>
        <v>0.503784350256171</v>
      </c>
      <c r="E13" s="59"/>
      <c r="F13" s="98"/>
    </row>
    <row r="14" ht="25.9" customHeight="1">
      <c r="A14" s="105">
        <v>2021</v>
      </c>
      <c r="B14" t="s" s="94">
        <v>142</v>
      </c>
      <c r="C14" s="96">
        <v>95591</v>
      </c>
      <c r="D14" s="59"/>
      <c r="E14" t="s" s="106">
        <v>143</v>
      </c>
      <c r="F14" s="98"/>
    </row>
    <row r="15" ht="25.9" customHeight="1">
      <c r="A15" s="93"/>
      <c r="B15" t="s" s="94">
        <v>144</v>
      </c>
      <c r="C15" s="96">
        <v>117664</v>
      </c>
      <c r="D15" s="59"/>
      <c r="E15" s="59"/>
      <c r="F15" s="97">
        <v>3.17</v>
      </c>
    </row>
    <row r="16" ht="25.9" customHeight="1">
      <c r="A16" s="93"/>
      <c r="B16" t="s" s="94">
        <v>145</v>
      </c>
      <c r="C16" s="96">
        <f>C15-D16</f>
        <v>65597</v>
      </c>
      <c r="D16" s="97">
        <v>52067</v>
      </c>
      <c r="E16" s="59"/>
      <c r="F16" s="98"/>
    </row>
    <row r="17" ht="38.9" customHeight="1">
      <c r="A17" s="93"/>
      <c r="B17" t="s" s="94">
        <v>146</v>
      </c>
      <c r="C17" s="96">
        <f>C14-D17</f>
        <v>54473</v>
      </c>
      <c r="D17" s="97">
        <v>41118</v>
      </c>
      <c r="E17" s="59"/>
      <c r="F17" s="97">
        <v>3.12</v>
      </c>
    </row>
    <row r="18" ht="38.9" customHeight="1">
      <c r="A18" s="93"/>
      <c r="B18" t="s" s="94">
        <v>147</v>
      </c>
      <c r="C18" s="99">
        <f>C17/C16</f>
        <v>0.83041907404302</v>
      </c>
      <c r="D18" s="100">
        <f>D17/D16</f>
        <v>0.789713254076478</v>
      </c>
      <c r="E18" s="59"/>
      <c r="F18" s="98"/>
    </row>
    <row r="19" ht="25.9" customHeight="1">
      <c r="A19" s="93"/>
      <c r="B19" t="s" s="94">
        <v>148</v>
      </c>
      <c r="C19" s="96">
        <v>2724082</v>
      </c>
      <c r="D19" s="59"/>
      <c r="E19" s="59"/>
      <c r="F19" s="97">
        <v>3.2</v>
      </c>
    </row>
    <row r="20" ht="25.9" customHeight="1">
      <c r="A20" s="93"/>
      <c r="B20" t="s" s="94">
        <v>149</v>
      </c>
      <c r="C20" s="96">
        <v>162923</v>
      </c>
      <c r="D20" s="59"/>
      <c r="E20" s="59"/>
      <c r="F20" s="59"/>
    </row>
    <row r="21" ht="25.9" customHeight="1">
      <c r="A21" s="93"/>
      <c r="B21" t="s" s="94">
        <v>150</v>
      </c>
      <c r="C21" s="96">
        <f>C19-C20</f>
        <v>2561159</v>
      </c>
      <c r="D21" s="59"/>
      <c r="E21" s="59"/>
      <c r="F21" s="98"/>
    </row>
    <row r="22" ht="38.9" customHeight="1">
      <c r="A22" s="93"/>
      <c r="B22" t="s" s="94">
        <v>151</v>
      </c>
      <c r="C22" s="99">
        <f>C17/($C$17+$D$17)</f>
        <v>0.5698549026582</v>
      </c>
      <c r="D22" s="100">
        <f>D17/(C17+D17)</f>
        <v>0.4301450973418</v>
      </c>
      <c r="E22" s="59"/>
      <c r="F22" s="98"/>
    </row>
    <row r="23" ht="38.9" customHeight="1">
      <c r="A23" s="93"/>
      <c r="B23" t="s" s="94">
        <v>152</v>
      </c>
      <c r="C23" s="96">
        <f>C16-C17</f>
        <v>11124</v>
      </c>
      <c r="D23" s="102">
        <f>D16-D17</f>
        <v>10949</v>
      </c>
      <c r="E23" s="59"/>
      <c r="F23" s="98"/>
    </row>
    <row r="24" ht="38.9" customHeight="1">
      <c r="A24" s="93"/>
      <c r="B24" t="s" s="94">
        <v>153</v>
      </c>
      <c r="C24" s="103">
        <f>C23/SUM($C23:$D23)</f>
        <v>0.503964119059484</v>
      </c>
      <c r="D24" s="104">
        <f>D23/SUM($C23:$D23)</f>
        <v>0.496035880940516</v>
      </c>
      <c r="E24" s="59"/>
      <c r="F24" s="98"/>
    </row>
    <row r="25" ht="38.9" customHeight="1">
      <c r="A25" s="107"/>
      <c r="B25" t="s" s="94">
        <v>154</v>
      </c>
      <c r="C25" s="99">
        <f>AVERAGE(C7,C18)</f>
        <v>0.820735225654221</v>
      </c>
      <c r="D25" s="100">
        <f>AVERAGE(D7,D18)</f>
        <v>0.7376094074409431</v>
      </c>
      <c r="E25" s="98"/>
      <c r="F25" s="98"/>
    </row>
    <row r="26" ht="25.9" customHeight="1">
      <c r="A26" s="107"/>
      <c r="B26" t="s" s="108">
        <v>155</v>
      </c>
      <c r="C26" s="109">
        <f>$C$10*C22*C25</f>
        <v>1199968.98349101</v>
      </c>
      <c r="D26" s="110">
        <f>$C$10*D22*D25</f>
        <v>814036.882530352</v>
      </c>
      <c r="E26" s="98"/>
      <c r="F26" s="98"/>
    </row>
    <row r="27" ht="12.9" customHeight="1">
      <c r="A27" s="107"/>
      <c r="B27" t="s" s="94">
        <v>156</v>
      </c>
      <c r="C27" s="96">
        <f>C26*(1-'Migration calculation'!$C$7)</f>
        <v>1020463.56952798</v>
      </c>
      <c r="D27" s="102">
        <f>D26*(1-'Migration calculation'!$C$7)</f>
        <v>692263.712064998</v>
      </c>
      <c r="E27" s="98"/>
      <c r="F27" s="98"/>
    </row>
    <row r="28" ht="12.9" customHeight="1">
      <c r="A28" s="107"/>
      <c r="B28" s="111"/>
      <c r="C28" s="112"/>
      <c r="D28" s="98"/>
      <c r="E28" s="98"/>
      <c r="F28" s="98"/>
    </row>
    <row r="29" ht="12.9" customHeight="1">
      <c r="A29" s="107"/>
      <c r="B29" s="111"/>
      <c r="C29" s="112"/>
      <c r="D29" s="98"/>
      <c r="E29" s="98"/>
      <c r="F29" s="98"/>
    </row>
  </sheetData>
  <mergeCells count="18">
    <mergeCell ref="A1:F1"/>
    <mergeCell ref="C3:D3"/>
    <mergeCell ref="C4:D4"/>
    <mergeCell ref="F3:F4"/>
    <mergeCell ref="C8:D8"/>
    <mergeCell ref="C9:D9"/>
    <mergeCell ref="F8:F9"/>
    <mergeCell ref="C10:D10"/>
    <mergeCell ref="C14:D14"/>
    <mergeCell ref="C15:D15"/>
    <mergeCell ref="C19:D19"/>
    <mergeCell ref="C20:D20"/>
    <mergeCell ref="C21:D21"/>
    <mergeCell ref="F19:F20"/>
    <mergeCell ref="A3:A13"/>
    <mergeCell ref="A14:A24"/>
    <mergeCell ref="E3:E13"/>
    <mergeCell ref="E14:E24"/>
  </mergeCells>
  <hyperlinks>
    <hyperlink ref="E3" r:id="rId1" location="" tooltip="" display="https://ukrstat.gov.ua/druk/publicat/kat_u/2023/zb/10/zb_szn_2022.pdf"/>
    <hyperlink ref="E14" r:id="rId2" location="" tooltip="" display="https://www.ukrstat.gov.ua/druk/publicat/kat_u/2021/zb/07/zb_szn_2020.pdf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" width="28.4922" style="113" customWidth="1"/>
    <col min="2" max="5" width="16.3516" style="113" customWidth="1"/>
    <col min="6" max="16384" width="16.3516" style="113" customWidth="1"/>
  </cols>
  <sheetData>
    <row r="1" ht="15.55" customHeight="1">
      <c r="A1" t="s" s="2">
        <v>0</v>
      </c>
      <c r="B1" s="2"/>
      <c r="C1" s="2"/>
      <c r="D1" s="2"/>
      <c r="E1" s="2"/>
    </row>
    <row r="2" ht="13.1" customHeight="1">
      <c r="A2" t="s" s="86">
        <v>127</v>
      </c>
      <c r="B2" t="s" s="87">
        <v>2</v>
      </c>
      <c r="C2" t="s" s="87">
        <v>3</v>
      </c>
      <c r="D2" t="s" s="87">
        <v>8</v>
      </c>
      <c r="E2" t="s" s="87">
        <v>128</v>
      </c>
    </row>
    <row r="3" ht="26.1" customHeight="1">
      <c r="A3" t="s" s="114">
        <v>157</v>
      </c>
      <c r="B3" s="53">
        <f>48616-C3</f>
        <v>7312</v>
      </c>
      <c r="C3" s="54">
        <v>41304</v>
      </c>
      <c r="D3" s="55"/>
      <c r="E3" s="54">
        <v>3.34</v>
      </c>
    </row>
    <row r="4" ht="38.9" customHeight="1">
      <c r="A4" t="s" s="115">
        <v>158</v>
      </c>
      <c r="B4" s="57">
        <v>61168</v>
      </c>
      <c r="C4" s="59"/>
      <c r="D4" s="59"/>
      <c r="E4" s="58">
        <v>3.38</v>
      </c>
    </row>
    <row r="5" ht="25.9" customHeight="1">
      <c r="A5" t="s" s="115">
        <v>159</v>
      </c>
      <c r="B5" s="57">
        <v>105710</v>
      </c>
      <c r="C5" s="59"/>
      <c r="D5" s="59"/>
      <c r="E5" s="58">
        <v>3.38</v>
      </c>
    </row>
    <row r="6" ht="38.9" customHeight="1">
      <c r="A6" t="s" s="115">
        <v>160</v>
      </c>
      <c r="B6" s="65">
        <v>9418</v>
      </c>
      <c r="C6" s="59"/>
      <c r="D6" s="59"/>
      <c r="E6" s="59"/>
    </row>
    <row r="7" ht="25.9" customHeight="1">
      <c r="A7" t="s" s="115">
        <v>161</v>
      </c>
      <c r="B7" s="116">
        <f>B3/($B3+$C3)</f>
        <v>0.150403159453678</v>
      </c>
      <c r="C7" s="77">
        <f>C3/($B3+$C3)</f>
        <v>0.849596840546322</v>
      </c>
      <c r="D7" s="59"/>
      <c r="E7" s="59"/>
    </row>
    <row r="8" ht="25.9" customHeight="1">
      <c r="A8" t="s" s="115">
        <v>162</v>
      </c>
      <c r="B8" s="57">
        <f>$B6*B7</f>
        <v>1416.496955734740</v>
      </c>
      <c r="C8" s="58">
        <f>$B6*C7</f>
        <v>8001.503044265260</v>
      </c>
      <c r="D8" s="59"/>
      <c r="E8" s="59"/>
    </row>
    <row r="9" ht="25.9" customHeight="1">
      <c r="A9" t="s" s="115">
        <v>163</v>
      </c>
      <c r="B9" s="65">
        <f>$B5-$B6+B8</f>
        <v>97708.496955734707</v>
      </c>
      <c r="C9" s="66">
        <f>$B5-$B6+C8</f>
        <v>104293.503044265</v>
      </c>
      <c r="D9" s="59"/>
      <c r="E9" s="59"/>
    </row>
    <row r="10" ht="38.9" customHeight="1">
      <c r="A10" t="s" s="115">
        <v>164</v>
      </c>
      <c r="B10" s="65">
        <f>B4*0.333333333</f>
        <v>20389.333312944</v>
      </c>
      <c r="C10" s="66">
        <f>B4-B10</f>
        <v>40778.666687056</v>
      </c>
      <c r="D10" s="59"/>
      <c r="E10" t="s" s="64">
        <v>165</v>
      </c>
    </row>
    <row r="11" ht="12.9" customHeight="1">
      <c r="A11" t="s" s="115">
        <v>166</v>
      </c>
      <c r="B11" s="65">
        <f>B10+B9+B3</f>
        <v>125409.830268679</v>
      </c>
      <c r="C11" s="66">
        <f>C10+C9+C3</f>
        <v>186376.169731321</v>
      </c>
      <c r="D11" s="59"/>
      <c r="E11" s="59"/>
    </row>
    <row r="12" ht="12.9" customHeight="1">
      <c r="A12" s="117"/>
      <c r="B12" s="67"/>
      <c r="C12" s="59"/>
      <c r="D12" s="59"/>
      <c r="E12" s="59"/>
    </row>
  </sheetData>
  <mergeCells count="4">
    <mergeCell ref="A1:E1"/>
    <mergeCell ref="B4:C4"/>
    <mergeCell ref="B5:C5"/>
    <mergeCell ref="B6:C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6"/>
  <sheetViews>
    <sheetView workbookViewId="0" showGridLines="0" defaultGridColor="1"/>
  </sheetViews>
  <sheetFormatPr defaultColWidth="16.3333" defaultRowHeight="15.4" customHeight="1" outlineLevelRow="0" outlineLevelCol="0"/>
  <cols>
    <col min="1" max="5" width="16.3516" style="118" customWidth="1"/>
    <col min="6" max="16384" width="16.3516" style="118" customWidth="1"/>
  </cols>
  <sheetData>
    <row r="1" ht="15.55" customHeight="1">
      <c r="A1" t="s" s="119">
        <v>0</v>
      </c>
      <c r="B1" s="120"/>
      <c r="C1" s="120"/>
      <c r="D1" s="120"/>
      <c r="E1" s="121"/>
    </row>
    <row r="2" ht="13.1" customHeight="1">
      <c r="A2" s="27"/>
      <c r="B2" s="27"/>
      <c r="C2" s="27"/>
      <c r="D2" s="27"/>
      <c r="E2" s="27"/>
    </row>
    <row r="3" ht="129.95" customHeight="1">
      <c r="A3" t="s" s="122">
        <v>167</v>
      </c>
      <c r="B3" s="123"/>
      <c r="C3" s="124"/>
      <c r="D3" s="124"/>
      <c r="E3" s="124"/>
    </row>
    <row r="4" ht="13.2" customHeight="1">
      <c r="A4" s="125"/>
      <c r="B4" s="126"/>
      <c r="C4" s="127"/>
      <c r="D4" s="127"/>
      <c r="E4" s="127"/>
    </row>
    <row r="5" ht="26.55" customHeight="1">
      <c r="A5" s="128"/>
      <c r="B5" t="s" s="129">
        <v>168</v>
      </c>
      <c r="C5" t="s" s="129">
        <v>169</v>
      </c>
      <c r="D5" t="s" s="130">
        <v>170</v>
      </c>
      <c r="E5" s="131"/>
    </row>
    <row r="6" ht="52.55" customHeight="1">
      <c r="A6" s="132"/>
      <c r="B6" s="133"/>
      <c r="C6" s="133"/>
      <c r="D6" t="s" s="134">
        <v>171</v>
      </c>
      <c r="E6" t="s" s="130">
        <v>172</v>
      </c>
    </row>
    <row r="7" ht="13.25" customHeight="1">
      <c r="A7" s="135"/>
      <c r="B7" s="136"/>
      <c r="C7" s="137"/>
      <c r="D7" s="137"/>
      <c r="E7" s="137"/>
    </row>
    <row r="8" ht="15.35" customHeight="1">
      <c r="A8" t="s" s="138">
        <v>173</v>
      </c>
      <c r="B8" s="139">
        <v>530695</v>
      </c>
      <c r="C8" s="140">
        <v>50.4</v>
      </c>
      <c r="D8" s="141">
        <v>367210</v>
      </c>
      <c r="E8" s="140">
        <v>46</v>
      </c>
    </row>
    <row r="9" ht="12.9" customHeight="1">
      <c r="A9" t="s" s="142">
        <v>174</v>
      </c>
      <c r="B9" s="143">
        <f>1-E8/100</f>
        <v>0.54</v>
      </c>
      <c r="C9" s="35"/>
      <c r="D9" s="35"/>
      <c r="E9" s="35"/>
    </row>
    <row r="10" ht="12.9" customHeight="1">
      <c r="A10" t="s" s="142">
        <v>175</v>
      </c>
      <c r="B10" s="144">
        <f>(D8/(E8/100))*B9</f>
        <v>431072.608695652</v>
      </c>
      <c r="C10" s="35"/>
      <c r="D10" s="35"/>
      <c r="E10" s="35"/>
    </row>
    <row r="11" ht="12.9" customHeight="1">
      <c r="A11" s="145"/>
      <c r="B11" s="146"/>
      <c r="C11" s="141"/>
      <c r="D11" s="35"/>
      <c r="E11" s="35"/>
    </row>
    <row r="12" ht="12.9" customHeight="1">
      <c r="A12" s="145"/>
      <c r="B12" s="146"/>
      <c r="C12" s="147"/>
      <c r="D12" s="147"/>
      <c r="E12" s="35"/>
    </row>
    <row r="13" ht="12.9" customHeight="1">
      <c r="A13" s="145"/>
      <c r="B13" s="146"/>
      <c r="C13" s="35"/>
      <c r="D13" s="35"/>
      <c r="E13" s="35"/>
    </row>
    <row r="14" ht="12.9" customHeight="1">
      <c r="A14" s="145"/>
      <c r="B14" s="146"/>
      <c r="C14" s="35"/>
      <c r="D14" s="35"/>
      <c r="E14" s="35"/>
    </row>
    <row r="15" ht="12.9" customHeight="1">
      <c r="A15" s="145"/>
      <c r="B15" s="146"/>
      <c r="C15" s="35"/>
      <c r="D15" s="35"/>
      <c r="E15" s="35"/>
    </row>
    <row r="16" ht="12.9" customHeight="1">
      <c r="A16" s="145"/>
      <c r="B16" s="146"/>
      <c r="C16" s="35"/>
      <c r="D16" s="35"/>
      <c r="E16" s="35"/>
    </row>
  </sheetData>
  <mergeCells count="5">
    <mergeCell ref="A1:E1"/>
    <mergeCell ref="B5:B6"/>
    <mergeCell ref="C5:C6"/>
    <mergeCell ref="D5:E5"/>
    <mergeCell ref="A5:A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7" width="16.3516" style="148" customWidth="1"/>
    <col min="8" max="16384" width="16.3516" style="148" customWidth="1"/>
  </cols>
  <sheetData>
    <row r="1" ht="15.55" customHeight="1">
      <c r="A1" t="s" s="2">
        <v>176</v>
      </c>
      <c r="B1" s="2"/>
      <c r="C1" s="2"/>
      <c r="D1" s="2"/>
      <c r="E1" s="2"/>
      <c r="F1" s="2"/>
      <c r="G1" s="2"/>
    </row>
    <row r="2" ht="13.1" customHeight="1">
      <c r="A2" t="s" s="86">
        <v>127</v>
      </c>
      <c r="B2" t="s" s="87">
        <v>2</v>
      </c>
      <c r="C2" t="s" s="87">
        <v>3</v>
      </c>
      <c r="D2" t="s" s="87">
        <v>8</v>
      </c>
      <c r="E2" t="s" s="87">
        <v>128</v>
      </c>
      <c r="F2" s="149"/>
      <c r="G2" s="149"/>
    </row>
    <row r="3" ht="13.1" customHeight="1">
      <c r="A3" t="s" s="52">
        <v>177</v>
      </c>
      <c r="B3" s="150">
        <v>0.7</v>
      </c>
      <c r="C3" s="151">
        <v>0.8</v>
      </c>
      <c r="D3" s="55"/>
      <c r="E3" s="55"/>
      <c r="F3" s="55"/>
      <c r="G3" s="55"/>
    </row>
    <row r="4" ht="12.9" customHeight="1">
      <c r="A4" t="s" s="56">
        <v>178</v>
      </c>
      <c r="B4" s="152">
        <v>1</v>
      </c>
      <c r="C4" s="153">
        <f>1-'Migration calculation'!C7</f>
        <v>0.850408288520252</v>
      </c>
      <c r="D4" s="59"/>
      <c r="E4" s="59"/>
      <c r="F4" s="59"/>
      <c r="G4" s="59"/>
    </row>
    <row r="5" ht="12.9" customHeight="1">
      <c r="A5" t="s" s="56">
        <v>179</v>
      </c>
      <c r="B5" s="154">
        <f>1-'Migration calculation'!B9</f>
        <v>0.95</v>
      </c>
      <c r="C5" s="78">
        <f>1-'Migration calculation'!C9</f>
        <v>0.95</v>
      </c>
      <c r="D5" s="59"/>
      <c r="E5" s="59"/>
      <c r="F5" s="59"/>
      <c r="G5" s="59"/>
    </row>
    <row r="6" ht="12.9" customHeight="1">
      <c r="A6" t="s" s="56">
        <v>180</v>
      </c>
      <c r="B6" s="155">
        <f>(B26+D26+F26)-C6</f>
        <v>50212</v>
      </c>
      <c r="C6" s="156">
        <f>C26+E26+G26</f>
        <v>75148</v>
      </c>
      <c r="D6" t="s" s="64">
        <v>28</v>
      </c>
      <c r="E6" s="58">
        <v>2.19</v>
      </c>
      <c r="F6" s="59"/>
      <c r="G6" s="59"/>
    </row>
    <row r="7" ht="12.9" customHeight="1">
      <c r="A7" t="s" s="56">
        <v>181</v>
      </c>
      <c r="B7" s="84">
        <v>33826</v>
      </c>
      <c r="C7" s="59"/>
      <c r="D7" t="s" s="64">
        <v>182</v>
      </c>
      <c r="E7" s="58">
        <v>4</v>
      </c>
      <c r="F7" s="59"/>
      <c r="G7" s="59"/>
    </row>
    <row r="8" ht="12.9" customHeight="1">
      <c r="A8" t="s" s="56">
        <v>183</v>
      </c>
      <c r="B8" s="57">
        <v>0.874</v>
      </c>
      <c r="C8" s="59"/>
      <c r="D8" s="59"/>
      <c r="E8" s="58">
        <v>3</v>
      </c>
      <c r="F8" s="59"/>
      <c r="G8" s="59"/>
    </row>
    <row r="9" ht="12.9" customHeight="1">
      <c r="A9" t="s" s="56">
        <v>184</v>
      </c>
      <c r="B9" s="155">
        <f>B7-C9</f>
        <v>15775.8399146211</v>
      </c>
      <c r="C9" s="156">
        <f>B7/(1+B8)</f>
        <v>18050.1600853789</v>
      </c>
      <c r="D9" s="59"/>
      <c r="E9" s="59"/>
      <c r="F9" s="59"/>
      <c r="G9" s="59"/>
    </row>
    <row r="10" ht="12.9" customHeight="1">
      <c r="A10" t="s" s="56">
        <v>185</v>
      </c>
      <c r="B10" s="155">
        <f>78860-C10</f>
        <v>41359</v>
      </c>
      <c r="C10" s="156">
        <v>37501</v>
      </c>
      <c r="D10" t="s" s="64">
        <v>186</v>
      </c>
      <c r="E10" t="s" s="64">
        <v>187</v>
      </c>
      <c r="F10" s="59"/>
      <c r="G10" s="59"/>
    </row>
    <row r="11" ht="12.9" customHeight="1">
      <c r="A11" t="s" s="56">
        <v>188</v>
      </c>
      <c r="B11" s="155">
        <v>44009</v>
      </c>
      <c r="C11" s="156">
        <v>280600</v>
      </c>
      <c r="D11" s="59"/>
      <c r="E11" s="59"/>
      <c r="F11" s="59"/>
      <c r="G11" s="59"/>
    </row>
    <row r="12" ht="12.9" customHeight="1">
      <c r="A12" s="60"/>
      <c r="B12" s="155"/>
      <c r="C12" s="156"/>
      <c r="D12" s="59"/>
      <c r="E12" s="59"/>
      <c r="F12" s="59"/>
      <c r="G12" s="59"/>
    </row>
    <row r="13" ht="12.9" customHeight="1">
      <c r="A13" s="60"/>
      <c r="B13" s="65">
        <f>(B6+B10)*B5*B4*B3+B9*B4+B11*B3</f>
        <v>107476.854914621</v>
      </c>
      <c r="C13" s="66">
        <f>(C6+C10)*C5*C4*C3+C9*C4+C11*C3</f>
        <v>312636.214648797</v>
      </c>
      <c r="D13" s="59"/>
      <c r="E13" s="59"/>
      <c r="F13" s="59"/>
      <c r="G13" s="59"/>
    </row>
    <row r="14" ht="12.9" customHeight="1">
      <c r="A14" s="60"/>
      <c r="B14" s="67"/>
      <c r="C14" s="59"/>
      <c r="D14" s="59"/>
      <c r="E14" s="59"/>
      <c r="F14" s="59"/>
      <c r="G14" s="59"/>
    </row>
    <row r="15" ht="12.9" customHeight="1">
      <c r="A15" s="60"/>
      <c r="B15" s="67"/>
      <c r="C15" s="59"/>
      <c r="D15" s="59"/>
      <c r="E15" s="59"/>
      <c r="F15" s="59"/>
      <c r="G15" s="59"/>
    </row>
    <row r="16" ht="12.9" customHeight="1">
      <c r="A16" s="60"/>
      <c r="B16" s="67"/>
      <c r="C16" s="59"/>
      <c r="D16" s="59"/>
      <c r="E16" s="59"/>
      <c r="F16" s="59"/>
      <c r="G16" s="59"/>
    </row>
    <row r="17" ht="12.9" customHeight="1">
      <c r="A17" s="60"/>
      <c r="B17" s="67"/>
      <c r="C17" s="59"/>
      <c r="D17" s="59"/>
      <c r="E17" s="59"/>
      <c r="F17" s="59"/>
      <c r="G17" s="59"/>
    </row>
    <row r="18" ht="12.9" customHeight="1">
      <c r="A18" s="60"/>
      <c r="B18" s="67"/>
      <c r="C18" s="59"/>
      <c r="D18" s="59"/>
      <c r="E18" s="59"/>
      <c r="F18" s="59"/>
      <c r="G18" s="59"/>
    </row>
    <row r="19" ht="12.9" customHeight="1">
      <c r="A19" s="60"/>
      <c r="B19" s="67"/>
      <c r="C19" s="59"/>
      <c r="D19" s="59"/>
      <c r="E19" s="59"/>
      <c r="F19" s="59"/>
      <c r="G19" s="59"/>
    </row>
    <row r="20" ht="12.9" customHeight="1">
      <c r="A20" s="60"/>
      <c r="B20" s="67"/>
      <c r="C20" s="59"/>
      <c r="D20" s="59"/>
      <c r="E20" s="59"/>
      <c r="F20" s="59"/>
      <c r="G20" s="59"/>
    </row>
    <row r="21" ht="12.9" customHeight="1">
      <c r="A21" s="60"/>
      <c r="B21" s="67"/>
      <c r="C21" s="59"/>
      <c r="D21" s="59"/>
      <c r="E21" s="59"/>
      <c r="F21" s="59"/>
      <c r="G21" s="59"/>
    </row>
    <row r="22" ht="18.05" customHeight="1">
      <c r="A22" s="157"/>
      <c r="B22" t="s" s="158">
        <v>189</v>
      </c>
      <c r="C22" s="159"/>
      <c r="D22" s="159"/>
      <c r="E22" s="159"/>
      <c r="F22" s="159"/>
      <c r="G22" s="159"/>
    </row>
    <row r="23" ht="13.55" customHeight="1">
      <c r="A23" s="160"/>
      <c r="B23" t="s" s="161">
        <v>190</v>
      </c>
      <c r="C23" s="162"/>
      <c r="D23" t="s" s="161">
        <v>191</v>
      </c>
      <c r="E23" s="162"/>
      <c r="F23" t="s" s="161">
        <v>192</v>
      </c>
      <c r="G23" s="163"/>
    </row>
    <row r="24" ht="13.55" customHeight="1">
      <c r="A24" s="164"/>
      <c r="B24" t="s" s="165">
        <v>193</v>
      </c>
      <c r="C24" t="s" s="165">
        <v>194</v>
      </c>
      <c r="D24" t="s" s="165">
        <v>193</v>
      </c>
      <c r="E24" t="s" s="165">
        <v>194</v>
      </c>
      <c r="F24" t="s" s="165">
        <v>195</v>
      </c>
      <c r="G24" t="s" s="161">
        <v>194</v>
      </c>
    </row>
    <row r="25" ht="13.25" customHeight="1">
      <c r="A25" s="166"/>
      <c r="B25" s="167"/>
      <c r="C25" s="168"/>
      <c r="D25" s="169"/>
      <c r="E25" s="169"/>
      <c r="F25" s="170"/>
      <c r="G25" s="170"/>
    </row>
    <row r="26" ht="15.35" customHeight="1">
      <c r="A26" t="s" s="171">
        <v>173</v>
      </c>
      <c r="B26" s="172">
        <v>581</v>
      </c>
      <c r="C26" s="173">
        <v>263</v>
      </c>
      <c r="D26" s="173">
        <v>110944</v>
      </c>
      <c r="E26" s="173">
        <v>65323</v>
      </c>
      <c r="F26" s="173">
        <v>13835</v>
      </c>
      <c r="G26" s="173">
        <v>9562</v>
      </c>
    </row>
  </sheetData>
  <mergeCells count="9">
    <mergeCell ref="A1:G1"/>
    <mergeCell ref="A23:A24"/>
    <mergeCell ref="B23:C23"/>
    <mergeCell ref="D23:E23"/>
    <mergeCell ref="F23:G23"/>
    <mergeCell ref="B22:G22"/>
    <mergeCell ref="B7:C7"/>
    <mergeCell ref="B8:C8"/>
    <mergeCell ref="D7:D8"/>
  </mergeCells>
  <hyperlinks>
    <hyperlink ref="D6" r:id="rId1" location="" tooltip="" display="https://www.ukrstat.gov.ua/operativ/operativ2021/osv/vush_osv/vfpo_Ukr_2022.xls"/>
    <hyperlink ref="D10" r:id="rId2" location="" tooltip="" display="https://www.ukrstat.gov.ua/druk/publicat/kat_u/2021/zb/10/zb_Nauka_2020.pdf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